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60" windowHeight="5430" firstSheet="2" activeTab="2"/>
  </bookViews>
  <sheets>
    <sheet name="Sheet1" sheetId="9" state="hidden" r:id="rId1"/>
    <sheet name="Sheet4" sheetId="12" state="hidden" r:id="rId2"/>
    <sheet name="รายชื่อพนักงานราชการ" sheetId="23" r:id="rId3"/>
  </sheets>
  <definedNames>
    <definedName name="_xlnm.Print_Titles" localSheetId="2">รายชื่อพนักงานราชการ!$4:$4</definedName>
  </definedNames>
  <calcPr calcId="124519"/>
</workbook>
</file>

<file path=xl/calcChain.xml><?xml version="1.0" encoding="utf-8"?>
<calcChain xmlns="http://schemas.openxmlformats.org/spreadsheetml/2006/main">
  <c r="M411" i="23"/>
  <c r="J411"/>
  <c r="K411" s="1"/>
  <c r="L411" s="1"/>
  <c r="O411" s="1"/>
  <c r="M410"/>
  <c r="K410"/>
  <c r="L410" s="1"/>
  <c r="O410" s="1"/>
  <c r="J410"/>
  <c r="M409"/>
  <c r="J409"/>
  <c r="K409" s="1"/>
  <c r="M408"/>
  <c r="J408"/>
  <c r="K408" s="1"/>
  <c r="L408" s="1"/>
  <c r="O408" s="1"/>
  <c r="M407"/>
  <c r="J407"/>
  <c r="K407" s="1"/>
  <c r="L407" s="1"/>
  <c r="O407" s="1"/>
  <c r="M406"/>
  <c r="K406"/>
  <c r="L406" s="1"/>
  <c r="O406" s="1"/>
  <c r="J406"/>
  <c r="M403"/>
  <c r="J403"/>
  <c r="K403" s="1"/>
  <c r="M402"/>
  <c r="J402"/>
  <c r="K402" s="1"/>
  <c r="L402" s="1"/>
  <c r="O402" s="1"/>
  <c r="M401"/>
  <c r="J401"/>
  <c r="K401" s="1"/>
  <c r="L401" s="1"/>
  <c r="O401" s="1"/>
  <c r="M400"/>
  <c r="K400"/>
  <c r="L400" s="1"/>
  <c r="O400" s="1"/>
  <c r="J400"/>
  <c r="M399"/>
  <c r="J399"/>
  <c r="K399" s="1"/>
  <c r="M398"/>
  <c r="J398"/>
  <c r="K398" s="1"/>
  <c r="L398" s="1"/>
  <c r="O398" s="1"/>
  <c r="M397"/>
  <c r="J397"/>
  <c r="K397" s="1"/>
  <c r="L397" s="1"/>
  <c r="O397" s="1"/>
  <c r="M396"/>
  <c r="K396"/>
  <c r="L396" s="1"/>
  <c r="O396" s="1"/>
  <c r="J396"/>
  <c r="M395"/>
  <c r="J395"/>
  <c r="K395" s="1"/>
  <c r="M393"/>
  <c r="J393"/>
  <c r="K393" s="1"/>
  <c r="L393" s="1"/>
  <c r="O393" s="1"/>
  <c r="M390"/>
  <c r="J390"/>
  <c r="K390" s="1"/>
  <c r="L390" s="1"/>
  <c r="O390" s="1"/>
  <c r="M389"/>
  <c r="K389"/>
  <c r="L389" s="1"/>
  <c r="O389" s="1"/>
  <c r="J389"/>
  <c r="M387"/>
  <c r="J387"/>
  <c r="K387" s="1"/>
  <c r="M384"/>
  <c r="J384"/>
  <c r="K384" s="1"/>
  <c r="L384" s="1"/>
  <c r="O384" s="1"/>
  <c r="M383"/>
  <c r="J383"/>
  <c r="K383" s="1"/>
  <c r="L383" s="1"/>
  <c r="O383" s="1"/>
  <c r="M382"/>
  <c r="K382"/>
  <c r="L382" s="1"/>
  <c r="O382" s="1"/>
  <c r="J382"/>
  <c r="M381"/>
  <c r="J381"/>
  <c r="K381" s="1"/>
  <c r="M380"/>
  <c r="J380"/>
  <c r="K380" s="1"/>
  <c r="L380" s="1"/>
  <c r="O380" s="1"/>
  <c r="M379"/>
  <c r="J379"/>
  <c r="K379" s="1"/>
  <c r="L379" s="1"/>
  <c r="O379" s="1"/>
  <c r="M378"/>
  <c r="K378"/>
  <c r="L378" s="1"/>
  <c r="O378" s="1"/>
  <c r="J378"/>
  <c r="M377"/>
  <c r="J377"/>
  <c r="K377" s="1"/>
  <c r="M376"/>
  <c r="J376"/>
  <c r="K376" s="1"/>
  <c r="L376" s="1"/>
  <c r="O376" s="1"/>
  <c r="M375"/>
  <c r="J375"/>
  <c r="K375" s="1"/>
  <c r="L375" s="1"/>
  <c r="O375" s="1"/>
  <c r="M374"/>
  <c r="K374"/>
  <c r="L374" s="1"/>
  <c r="O374" s="1"/>
  <c r="J374"/>
  <c r="M373"/>
  <c r="J373"/>
  <c r="K373" s="1"/>
  <c r="M372"/>
  <c r="J372"/>
  <c r="K372" s="1"/>
  <c r="L372" s="1"/>
  <c r="O372" s="1"/>
  <c r="M371"/>
  <c r="J371"/>
  <c r="K371" s="1"/>
  <c r="L371" s="1"/>
  <c r="O371" s="1"/>
  <c r="M370"/>
  <c r="K370"/>
  <c r="L370" s="1"/>
  <c r="O370" s="1"/>
  <c r="J370"/>
  <c r="M369"/>
  <c r="J369"/>
  <c r="K369" s="1"/>
  <c r="M368"/>
  <c r="J368"/>
  <c r="K368" s="1"/>
  <c r="L368" s="1"/>
  <c r="O368" s="1"/>
  <c r="M367"/>
  <c r="J367"/>
  <c r="K367" s="1"/>
  <c r="L367" s="1"/>
  <c r="O367" s="1"/>
  <c r="M365"/>
  <c r="K365"/>
  <c r="L365" s="1"/>
  <c r="O365" s="1"/>
  <c r="J365"/>
  <c r="M364"/>
  <c r="J364"/>
  <c r="K364" s="1"/>
  <c r="M359"/>
  <c r="J359"/>
  <c r="K359" s="1"/>
  <c r="L359" s="1"/>
  <c r="O359" s="1"/>
  <c r="M358"/>
  <c r="J358"/>
  <c r="K358" s="1"/>
  <c r="L358" s="1"/>
  <c r="O358" s="1"/>
  <c r="M357"/>
  <c r="K357"/>
  <c r="L357" s="1"/>
  <c r="O357" s="1"/>
  <c r="J357"/>
  <c r="M356"/>
  <c r="J356"/>
  <c r="K356" s="1"/>
  <c r="M355"/>
  <c r="J355"/>
  <c r="K355" s="1"/>
  <c r="L355" s="1"/>
  <c r="O355" s="1"/>
  <c r="M354"/>
  <c r="J354"/>
  <c r="K354" s="1"/>
  <c r="L354" s="1"/>
  <c r="O354" s="1"/>
  <c r="M353"/>
  <c r="K353"/>
  <c r="L353" s="1"/>
  <c r="O353" s="1"/>
  <c r="J353"/>
  <c r="M352"/>
  <c r="J352"/>
  <c r="K352" s="1"/>
  <c r="M351"/>
  <c r="J351"/>
  <c r="K351" s="1"/>
  <c r="L351" s="1"/>
  <c r="O351" s="1"/>
  <c r="M350"/>
  <c r="J350"/>
  <c r="K350" s="1"/>
  <c r="L350" s="1"/>
  <c r="O350" s="1"/>
  <c r="M349"/>
  <c r="K349"/>
  <c r="L349" s="1"/>
  <c r="O349" s="1"/>
  <c r="J349"/>
  <c r="M348"/>
  <c r="J348"/>
  <c r="K348" s="1"/>
  <c r="M347"/>
  <c r="J347"/>
  <c r="K347" s="1"/>
  <c r="L347" s="1"/>
  <c r="O347" s="1"/>
  <c r="M346"/>
  <c r="J346"/>
  <c r="K346" s="1"/>
  <c r="L346" s="1"/>
  <c r="O346" s="1"/>
  <c r="M345"/>
  <c r="K345"/>
  <c r="L345" s="1"/>
  <c r="O345" s="1"/>
  <c r="J345"/>
  <c r="M344"/>
  <c r="J344"/>
  <c r="K344" s="1"/>
  <c r="M343"/>
  <c r="J343"/>
  <c r="K343" s="1"/>
  <c r="L343" s="1"/>
  <c r="O343" s="1"/>
  <c r="M342"/>
  <c r="J342"/>
  <c r="K342" s="1"/>
  <c r="L342" s="1"/>
  <c r="O342" s="1"/>
  <c r="M341"/>
  <c r="K341"/>
  <c r="L341" s="1"/>
  <c r="O341" s="1"/>
  <c r="J341"/>
  <c r="M340"/>
  <c r="J340"/>
  <c r="K340" s="1"/>
  <c r="M339"/>
  <c r="J339"/>
  <c r="K339" s="1"/>
  <c r="L339" s="1"/>
  <c r="O339" s="1"/>
  <c r="M338"/>
  <c r="J338"/>
  <c r="K338" s="1"/>
  <c r="L338" s="1"/>
  <c r="O338" s="1"/>
  <c r="M337"/>
  <c r="K337"/>
  <c r="L337" s="1"/>
  <c r="O337" s="1"/>
  <c r="J337"/>
  <c r="M336"/>
  <c r="J336"/>
  <c r="K336" s="1"/>
  <c r="M331"/>
  <c r="J331"/>
  <c r="K331" s="1"/>
  <c r="L331" s="1"/>
  <c r="O331" s="1"/>
  <c r="M330"/>
  <c r="J330"/>
  <c r="K330" s="1"/>
  <c r="L330" s="1"/>
  <c r="O330" s="1"/>
  <c r="M329"/>
  <c r="K329"/>
  <c r="L329" s="1"/>
  <c r="O329" s="1"/>
  <c r="J329"/>
  <c r="M328"/>
  <c r="J328"/>
  <c r="K328" s="1"/>
  <c r="M327"/>
  <c r="J327"/>
  <c r="K327" s="1"/>
  <c r="L327" s="1"/>
  <c r="O327" s="1"/>
  <c r="M326"/>
  <c r="J326"/>
  <c r="K326" s="1"/>
  <c r="L326" s="1"/>
  <c r="O326" s="1"/>
  <c r="M325"/>
  <c r="K325"/>
  <c r="L325" s="1"/>
  <c r="O325" s="1"/>
  <c r="J325"/>
  <c r="M323"/>
  <c r="J323"/>
  <c r="K323" s="1"/>
  <c r="M322"/>
  <c r="J322"/>
  <c r="K322" s="1"/>
  <c r="L322" s="1"/>
  <c r="O322" s="1"/>
  <c r="M321"/>
  <c r="J321"/>
  <c r="K321" s="1"/>
  <c r="L321" s="1"/>
  <c r="O321" s="1"/>
  <c r="M320"/>
  <c r="K320"/>
  <c r="L320" s="1"/>
  <c r="O320" s="1"/>
  <c r="J320"/>
  <c r="M319"/>
  <c r="J319"/>
  <c r="K319" s="1"/>
  <c r="M318"/>
  <c r="J318"/>
  <c r="K318" s="1"/>
  <c r="L318" s="1"/>
  <c r="O318" s="1"/>
  <c r="M317"/>
  <c r="J317"/>
  <c r="K317" s="1"/>
  <c r="L317" s="1"/>
  <c r="O317" s="1"/>
  <c r="M316"/>
  <c r="K316"/>
  <c r="L316" s="1"/>
  <c r="O316" s="1"/>
  <c r="J316"/>
  <c r="M315"/>
  <c r="J315"/>
  <c r="K315" s="1"/>
  <c r="M313"/>
  <c r="J313"/>
  <c r="K313" s="1"/>
  <c r="L313" s="1"/>
  <c r="O313" s="1"/>
  <c r="M312"/>
  <c r="J312"/>
  <c r="K312" s="1"/>
  <c r="L312" s="1"/>
  <c r="O312" s="1"/>
  <c r="M311"/>
  <c r="K311"/>
  <c r="L311" s="1"/>
  <c r="O311" s="1"/>
  <c r="J311"/>
  <c r="M310"/>
  <c r="J310"/>
  <c r="K310" s="1"/>
  <c r="M309"/>
  <c r="J309"/>
  <c r="K309" s="1"/>
  <c r="L309" s="1"/>
  <c r="O309" s="1"/>
  <c r="M308"/>
  <c r="J308"/>
  <c r="K308" s="1"/>
  <c r="L308" s="1"/>
  <c r="O308" s="1"/>
  <c r="M307"/>
  <c r="K307"/>
  <c r="L307" s="1"/>
  <c r="O307" s="1"/>
  <c r="J307"/>
  <c r="M305"/>
  <c r="J305"/>
  <c r="K305" s="1"/>
  <c r="M303"/>
  <c r="J303"/>
  <c r="K303" s="1"/>
  <c r="L303" s="1"/>
  <c r="O303" s="1"/>
  <c r="M302"/>
  <c r="J302"/>
  <c r="K302" s="1"/>
  <c r="L302" s="1"/>
  <c r="O302" s="1"/>
  <c r="M301"/>
  <c r="K301"/>
  <c r="L301" s="1"/>
  <c r="O301" s="1"/>
  <c r="J301"/>
  <c r="M300"/>
  <c r="J300"/>
  <c r="K300" s="1"/>
  <c r="M299"/>
  <c r="J299"/>
  <c r="K299" s="1"/>
  <c r="L299" s="1"/>
  <c r="O299" s="1"/>
  <c r="M298"/>
  <c r="J298"/>
  <c r="K298" s="1"/>
  <c r="L298" s="1"/>
  <c r="O298" s="1"/>
  <c r="M296"/>
  <c r="K296"/>
  <c r="L296" s="1"/>
  <c r="O296" s="1"/>
  <c r="J296"/>
  <c r="M295"/>
  <c r="J295"/>
  <c r="K295" s="1"/>
  <c r="M294"/>
  <c r="J294"/>
  <c r="K294" s="1"/>
  <c r="L294" s="1"/>
  <c r="O294" s="1"/>
  <c r="M293"/>
  <c r="J293"/>
  <c r="K293" s="1"/>
  <c r="L293" s="1"/>
  <c r="O293" s="1"/>
  <c r="M292"/>
  <c r="K292"/>
  <c r="L292" s="1"/>
  <c r="O292" s="1"/>
  <c r="J292"/>
  <c r="M291"/>
  <c r="J291"/>
  <c r="K291" s="1"/>
  <c r="M290"/>
  <c r="J290"/>
  <c r="K290" s="1"/>
  <c r="L290" s="1"/>
  <c r="O290" s="1"/>
  <c r="M288"/>
  <c r="J288"/>
  <c r="K288" s="1"/>
  <c r="L288" s="1"/>
  <c r="O288" s="1"/>
  <c r="M287"/>
  <c r="K287"/>
  <c r="L287" s="1"/>
  <c r="O287" s="1"/>
  <c r="J287"/>
  <c r="M286"/>
  <c r="J286"/>
  <c r="K286" s="1"/>
  <c r="M285"/>
  <c r="J285"/>
  <c r="K285" s="1"/>
  <c r="L285" s="1"/>
  <c r="O285" s="1"/>
  <c r="M284"/>
  <c r="J284"/>
  <c r="K284" s="1"/>
  <c r="L284" s="1"/>
  <c r="O284" s="1"/>
  <c r="M283"/>
  <c r="K283"/>
  <c r="L283" s="1"/>
  <c r="O283" s="1"/>
  <c r="J283"/>
  <c r="M282"/>
  <c r="J282"/>
  <c r="K282" s="1"/>
  <c r="M281"/>
  <c r="J281"/>
  <c r="K281" s="1"/>
  <c r="L281" s="1"/>
  <c r="O281" s="1"/>
  <c r="M280"/>
  <c r="J280"/>
  <c r="K280" s="1"/>
  <c r="L280" s="1"/>
  <c r="O280" s="1"/>
  <c r="M279"/>
  <c r="K279"/>
  <c r="L279" s="1"/>
  <c r="O279" s="1"/>
  <c r="J279"/>
  <c r="M278"/>
  <c r="J278"/>
  <c r="K278" s="1"/>
  <c r="M275"/>
  <c r="J275"/>
  <c r="K275" s="1"/>
  <c r="L275" s="1"/>
  <c r="O275" s="1"/>
  <c r="M274"/>
  <c r="J274"/>
  <c r="K274" s="1"/>
  <c r="L274" s="1"/>
  <c r="O274" s="1"/>
  <c r="M273"/>
  <c r="K273"/>
  <c r="L273" s="1"/>
  <c r="O273" s="1"/>
  <c r="J273"/>
  <c r="M272"/>
  <c r="J272"/>
  <c r="K272" s="1"/>
  <c r="M271"/>
  <c r="J271"/>
  <c r="K271" s="1"/>
  <c r="L271" s="1"/>
  <c r="O271" s="1"/>
  <c r="M270"/>
  <c r="J270"/>
  <c r="K270" s="1"/>
  <c r="L270" s="1"/>
  <c r="O270" s="1"/>
  <c r="M269"/>
  <c r="K269"/>
  <c r="L269" s="1"/>
  <c r="O269" s="1"/>
  <c r="J269"/>
  <c r="M268"/>
  <c r="J268"/>
  <c r="K268" s="1"/>
  <c r="M267"/>
  <c r="J267"/>
  <c r="K267" s="1"/>
  <c r="L267" s="1"/>
  <c r="O267" s="1"/>
  <c r="M266"/>
  <c r="J266"/>
  <c r="K266" s="1"/>
  <c r="L266" s="1"/>
  <c r="O266" s="1"/>
  <c r="M265"/>
  <c r="K265"/>
  <c r="L265" s="1"/>
  <c r="O265" s="1"/>
  <c r="J265"/>
  <c r="M264"/>
  <c r="J264"/>
  <c r="K264" s="1"/>
  <c r="M263"/>
  <c r="J263"/>
  <c r="K263" s="1"/>
  <c r="L263" s="1"/>
  <c r="O263" s="1"/>
  <c r="M262"/>
  <c r="J262"/>
  <c r="K262" s="1"/>
  <c r="L262" s="1"/>
  <c r="O262" s="1"/>
  <c r="M261"/>
  <c r="K261"/>
  <c r="L261" s="1"/>
  <c r="O261" s="1"/>
  <c r="J261"/>
  <c r="M260"/>
  <c r="J260"/>
  <c r="K260" s="1"/>
  <c r="M259"/>
  <c r="J259"/>
  <c r="K259" s="1"/>
  <c r="L259" s="1"/>
  <c r="O259" s="1"/>
  <c r="M258"/>
  <c r="J258"/>
  <c r="K258" s="1"/>
  <c r="L258" s="1"/>
  <c r="O258" s="1"/>
  <c r="M257"/>
  <c r="K257"/>
  <c r="L257" s="1"/>
  <c r="O257" s="1"/>
  <c r="J257"/>
  <c r="M255"/>
  <c r="J255"/>
  <c r="K255" s="1"/>
  <c r="M254"/>
  <c r="J254"/>
  <c r="K254" s="1"/>
  <c r="L254" s="1"/>
  <c r="O254" s="1"/>
  <c r="M253"/>
  <c r="J253"/>
  <c r="K253" s="1"/>
  <c r="L253" s="1"/>
  <c r="O253" s="1"/>
  <c r="M252"/>
  <c r="K252"/>
  <c r="L252" s="1"/>
  <c r="O252" s="1"/>
  <c r="J252"/>
  <c r="M251"/>
  <c r="J251"/>
  <c r="K251" s="1"/>
  <c r="M250"/>
  <c r="J250"/>
  <c r="K250" s="1"/>
  <c r="L250" s="1"/>
  <c r="O250" s="1"/>
  <c r="M249"/>
  <c r="J249"/>
  <c r="K249" s="1"/>
  <c r="L249" s="1"/>
  <c r="O249" s="1"/>
  <c r="M248"/>
  <c r="K248"/>
  <c r="L248" s="1"/>
  <c r="O248" s="1"/>
  <c r="J248"/>
  <c r="M247"/>
  <c r="J247"/>
  <c r="K247" s="1"/>
  <c r="M246"/>
  <c r="J246"/>
  <c r="K246" s="1"/>
  <c r="L246" s="1"/>
  <c r="O246" s="1"/>
  <c r="M245"/>
  <c r="J245"/>
  <c r="K245" s="1"/>
  <c r="L245" s="1"/>
  <c r="O245" s="1"/>
  <c r="M244"/>
  <c r="K244"/>
  <c r="L244" s="1"/>
  <c r="O244" s="1"/>
  <c r="J244"/>
  <c r="M243"/>
  <c r="J243"/>
  <c r="K243" s="1"/>
  <c r="M242"/>
  <c r="J242"/>
  <c r="K242" s="1"/>
  <c r="L242" s="1"/>
  <c r="O242" s="1"/>
  <c r="M241"/>
  <c r="J241"/>
  <c r="K241" s="1"/>
  <c r="L241" s="1"/>
  <c r="O241" s="1"/>
  <c r="M240"/>
  <c r="K240"/>
  <c r="L240" s="1"/>
  <c r="O240" s="1"/>
  <c r="J240"/>
  <c r="M239"/>
  <c r="J239"/>
  <c r="K239" s="1"/>
  <c r="M238"/>
  <c r="J238"/>
  <c r="K238" s="1"/>
  <c r="L238" s="1"/>
  <c r="O238" s="1"/>
  <c r="M237"/>
  <c r="J237"/>
  <c r="K237" s="1"/>
  <c r="L237" s="1"/>
  <c r="O237" s="1"/>
  <c r="M236"/>
  <c r="K236"/>
  <c r="L236" s="1"/>
  <c r="O236" s="1"/>
  <c r="J236"/>
  <c r="M235"/>
  <c r="J235"/>
  <c r="K235" s="1"/>
  <c r="M234"/>
  <c r="J234"/>
  <c r="K234" s="1"/>
  <c r="L234" s="1"/>
  <c r="O234" s="1"/>
  <c r="M233"/>
  <c r="L233"/>
  <c r="O233" s="1"/>
  <c r="J233"/>
  <c r="K233" s="1"/>
  <c r="M232"/>
  <c r="J232"/>
  <c r="K232" s="1"/>
  <c r="M230"/>
  <c r="J230"/>
  <c r="K230" s="1"/>
  <c r="L230" s="1"/>
  <c r="O230" s="1"/>
  <c r="M229"/>
  <c r="K229"/>
  <c r="L229" s="1"/>
  <c r="O229" s="1"/>
  <c r="J229"/>
  <c r="M228"/>
  <c r="J228"/>
  <c r="K228" s="1"/>
  <c r="L228" s="1"/>
  <c r="O228" s="1"/>
  <c r="M227"/>
  <c r="K227"/>
  <c r="J227"/>
  <c r="M226"/>
  <c r="J226"/>
  <c r="K226" s="1"/>
  <c r="M225"/>
  <c r="J225"/>
  <c r="K225" s="1"/>
  <c r="L225" s="1"/>
  <c r="O225" s="1"/>
  <c r="M224"/>
  <c r="L224"/>
  <c r="O224" s="1"/>
  <c r="J224"/>
  <c r="K224" s="1"/>
  <c r="M223"/>
  <c r="J223"/>
  <c r="K223" s="1"/>
  <c r="M222"/>
  <c r="J222"/>
  <c r="K222" s="1"/>
  <c r="L222" s="1"/>
  <c r="O222" s="1"/>
  <c r="M221"/>
  <c r="K221"/>
  <c r="L221" s="1"/>
  <c r="O221" s="1"/>
  <c r="J221"/>
  <c r="M220"/>
  <c r="J220"/>
  <c r="K220" s="1"/>
  <c r="L220" s="1"/>
  <c r="O220" s="1"/>
  <c r="M219"/>
  <c r="K219"/>
  <c r="L219" s="1"/>
  <c r="O219" s="1"/>
  <c r="J219"/>
  <c r="M218"/>
  <c r="J218"/>
  <c r="K218" s="1"/>
  <c r="M217"/>
  <c r="J217"/>
  <c r="K217" s="1"/>
  <c r="L217" s="1"/>
  <c r="O217" s="1"/>
  <c r="M216"/>
  <c r="J216"/>
  <c r="K216" s="1"/>
  <c r="L216" s="1"/>
  <c r="O216" s="1"/>
  <c r="M215"/>
  <c r="K215"/>
  <c r="L215" s="1"/>
  <c r="O215" s="1"/>
  <c r="J215"/>
  <c r="M214"/>
  <c r="J214"/>
  <c r="K214" s="1"/>
  <c r="M213"/>
  <c r="J213"/>
  <c r="K213" s="1"/>
  <c r="L213" s="1"/>
  <c r="O213" s="1"/>
  <c r="M212"/>
  <c r="J212"/>
  <c r="K212" s="1"/>
  <c r="L212" s="1"/>
  <c r="O212" s="1"/>
  <c r="M211"/>
  <c r="K211"/>
  <c r="L211" s="1"/>
  <c r="O211" s="1"/>
  <c r="J211"/>
  <c r="M210"/>
  <c r="J210"/>
  <c r="K210" s="1"/>
  <c r="M209"/>
  <c r="J209"/>
  <c r="K209" s="1"/>
  <c r="L209" s="1"/>
  <c r="O209" s="1"/>
  <c r="M208"/>
  <c r="J208"/>
  <c r="K208" s="1"/>
  <c r="L208" s="1"/>
  <c r="O208" s="1"/>
  <c r="M206"/>
  <c r="K206"/>
  <c r="L206" s="1"/>
  <c r="O206" s="1"/>
  <c r="J206"/>
  <c r="M205"/>
  <c r="J205"/>
  <c r="K205" s="1"/>
  <c r="M204"/>
  <c r="J204"/>
  <c r="K204" s="1"/>
  <c r="L204" s="1"/>
  <c r="O204" s="1"/>
  <c r="M203"/>
  <c r="J203"/>
  <c r="K203" s="1"/>
  <c r="L203" s="1"/>
  <c r="O203" s="1"/>
  <c r="M202"/>
  <c r="K202"/>
  <c r="L202" s="1"/>
  <c r="O202" s="1"/>
  <c r="J202"/>
  <c r="M201"/>
  <c r="J201"/>
  <c r="K201" s="1"/>
  <c r="M200"/>
  <c r="J200"/>
  <c r="K200" s="1"/>
  <c r="L200" s="1"/>
  <c r="O200" s="1"/>
  <c r="M199"/>
  <c r="J199"/>
  <c r="K199" s="1"/>
  <c r="L199" s="1"/>
  <c r="O199" s="1"/>
  <c r="M198"/>
  <c r="K198"/>
  <c r="L198" s="1"/>
  <c r="O198" s="1"/>
  <c r="J198"/>
  <c r="M197"/>
  <c r="J197"/>
  <c r="K197" s="1"/>
  <c r="M196"/>
  <c r="J196"/>
  <c r="K196" s="1"/>
  <c r="L196" s="1"/>
  <c r="O196" s="1"/>
  <c r="M195"/>
  <c r="J195"/>
  <c r="K195" s="1"/>
  <c r="L195" s="1"/>
  <c r="O195" s="1"/>
  <c r="M194"/>
  <c r="K194"/>
  <c r="L194" s="1"/>
  <c r="O194" s="1"/>
  <c r="J194"/>
  <c r="M193"/>
  <c r="J193"/>
  <c r="K193" s="1"/>
  <c r="M192"/>
  <c r="J192"/>
  <c r="K192" s="1"/>
  <c r="L192" s="1"/>
  <c r="O192" s="1"/>
  <c r="M190"/>
  <c r="J190"/>
  <c r="K190" s="1"/>
  <c r="L190" s="1"/>
  <c r="O190" s="1"/>
  <c r="M189"/>
  <c r="K189"/>
  <c r="L189" s="1"/>
  <c r="O189" s="1"/>
  <c r="J189"/>
  <c r="M188"/>
  <c r="J188"/>
  <c r="K188" s="1"/>
  <c r="M187"/>
  <c r="J187"/>
  <c r="K187" s="1"/>
  <c r="L187" s="1"/>
  <c r="O187" s="1"/>
  <c r="M186"/>
  <c r="J186"/>
  <c r="K186" s="1"/>
  <c r="L186" s="1"/>
  <c r="O186" s="1"/>
  <c r="M185"/>
  <c r="K185"/>
  <c r="L185" s="1"/>
  <c r="O185" s="1"/>
  <c r="J185"/>
  <c r="M184"/>
  <c r="J184"/>
  <c r="K184" s="1"/>
  <c r="M183"/>
  <c r="J183"/>
  <c r="K183" s="1"/>
  <c r="L183" s="1"/>
  <c r="O183" s="1"/>
  <c r="M182"/>
  <c r="J182"/>
  <c r="K182" s="1"/>
  <c r="L182" s="1"/>
  <c r="O182" s="1"/>
  <c r="M181"/>
  <c r="K181"/>
  <c r="L181" s="1"/>
  <c r="O181" s="1"/>
  <c r="J181"/>
  <c r="M180"/>
  <c r="J180"/>
  <c r="K180" s="1"/>
  <c r="M179"/>
  <c r="J179"/>
  <c r="K179" s="1"/>
  <c r="L179" s="1"/>
  <c r="O179" s="1"/>
  <c r="M178"/>
  <c r="J178"/>
  <c r="K178" s="1"/>
  <c r="L178" s="1"/>
  <c r="O178" s="1"/>
  <c r="M177"/>
  <c r="K177"/>
  <c r="L177" s="1"/>
  <c r="O177" s="1"/>
  <c r="J177"/>
  <c r="M176"/>
  <c r="J176"/>
  <c r="K176" s="1"/>
  <c r="M175"/>
  <c r="J175"/>
  <c r="K175" s="1"/>
  <c r="L175" s="1"/>
  <c r="O175" s="1"/>
  <c r="M174"/>
  <c r="J174"/>
  <c r="K174" s="1"/>
  <c r="L174" s="1"/>
  <c r="O174" s="1"/>
  <c r="M173"/>
  <c r="K173"/>
  <c r="L173" s="1"/>
  <c r="O173" s="1"/>
  <c r="J173"/>
  <c r="M172"/>
  <c r="J172"/>
  <c r="K172" s="1"/>
  <c r="M170"/>
  <c r="J170"/>
  <c r="K170" s="1"/>
  <c r="L170" s="1"/>
  <c r="O170" s="1"/>
  <c r="M169"/>
  <c r="J169"/>
  <c r="K169" s="1"/>
  <c r="L169" s="1"/>
  <c r="O169" s="1"/>
  <c r="M168"/>
  <c r="K168"/>
  <c r="L168" s="1"/>
  <c r="O168" s="1"/>
  <c r="J168"/>
  <c r="M167"/>
  <c r="J167"/>
  <c r="K167" s="1"/>
  <c r="M166"/>
  <c r="J166"/>
  <c r="K166" s="1"/>
  <c r="L166" s="1"/>
  <c r="O166" s="1"/>
  <c r="M165"/>
  <c r="J165"/>
  <c r="K165" s="1"/>
  <c r="L165" s="1"/>
  <c r="O165" s="1"/>
  <c r="M164"/>
  <c r="K164"/>
  <c r="L164" s="1"/>
  <c r="O164" s="1"/>
  <c r="J164"/>
  <c r="M163"/>
  <c r="J163"/>
  <c r="K163" s="1"/>
  <c r="M162"/>
  <c r="J162"/>
  <c r="K162" s="1"/>
  <c r="L162" s="1"/>
  <c r="O162" s="1"/>
  <c r="M161"/>
  <c r="J161"/>
  <c r="K161" s="1"/>
  <c r="L161" s="1"/>
  <c r="O161" s="1"/>
  <c r="M160"/>
  <c r="K160"/>
  <c r="L160" s="1"/>
  <c r="O160" s="1"/>
  <c r="J160"/>
  <c r="M159"/>
  <c r="J159"/>
  <c r="K159" s="1"/>
  <c r="M158"/>
  <c r="J158"/>
  <c r="K158" s="1"/>
  <c r="L158" s="1"/>
  <c r="O158" s="1"/>
  <c r="M157"/>
  <c r="J157"/>
  <c r="K157" s="1"/>
  <c r="L157" s="1"/>
  <c r="O157" s="1"/>
  <c r="M156"/>
  <c r="K156"/>
  <c r="L156" s="1"/>
  <c r="O156" s="1"/>
  <c r="J156"/>
  <c r="M155"/>
  <c r="J155"/>
  <c r="K155" s="1"/>
  <c r="M154"/>
  <c r="J154"/>
  <c r="K154" s="1"/>
  <c r="L154" s="1"/>
  <c r="O154" s="1"/>
  <c r="M153"/>
  <c r="J153"/>
  <c r="K153" s="1"/>
  <c r="L153" s="1"/>
  <c r="O153" s="1"/>
  <c r="M152"/>
  <c r="K152"/>
  <c r="L152" s="1"/>
  <c r="O152" s="1"/>
  <c r="J152"/>
  <c r="M151"/>
  <c r="J151"/>
  <c r="K151" s="1"/>
  <c r="M150"/>
  <c r="J150"/>
  <c r="K150" s="1"/>
  <c r="L150" s="1"/>
  <c r="O150" s="1"/>
  <c r="M149"/>
  <c r="J149"/>
  <c r="K149" s="1"/>
  <c r="L149" s="1"/>
  <c r="O149" s="1"/>
  <c r="M147"/>
  <c r="K147"/>
  <c r="L147" s="1"/>
  <c r="O147" s="1"/>
  <c r="J147"/>
  <c r="M145"/>
  <c r="J145"/>
  <c r="K145" s="1"/>
  <c r="M143"/>
  <c r="J143"/>
  <c r="K143" s="1"/>
  <c r="L143" s="1"/>
  <c r="O143" s="1"/>
  <c r="M140"/>
  <c r="J140"/>
  <c r="K140" s="1"/>
  <c r="L140" s="1"/>
  <c r="O140" s="1"/>
  <c r="M139"/>
  <c r="K139"/>
  <c r="L139" s="1"/>
  <c r="O139" s="1"/>
  <c r="J139"/>
  <c r="M138"/>
  <c r="J138"/>
  <c r="K138" s="1"/>
  <c r="M137"/>
  <c r="J137"/>
  <c r="K137" s="1"/>
  <c r="L137" s="1"/>
  <c r="O137" s="1"/>
  <c r="M135"/>
  <c r="J135"/>
  <c r="K135" s="1"/>
  <c r="L135" s="1"/>
  <c r="O135" s="1"/>
  <c r="M134"/>
  <c r="K134"/>
  <c r="L134" s="1"/>
  <c r="O134" s="1"/>
  <c r="J134"/>
  <c r="M133"/>
  <c r="J133"/>
  <c r="K133" s="1"/>
  <c r="M131"/>
  <c r="J131"/>
  <c r="K131" s="1"/>
  <c r="L131" s="1"/>
  <c r="O131" s="1"/>
  <c r="M130"/>
  <c r="J130"/>
  <c r="K130" s="1"/>
  <c r="L130" s="1"/>
  <c r="O130" s="1"/>
  <c r="M129"/>
  <c r="K129"/>
  <c r="L129" s="1"/>
  <c r="O129" s="1"/>
  <c r="J129"/>
  <c r="M127"/>
  <c r="J127"/>
  <c r="K127" s="1"/>
  <c r="M126"/>
  <c r="J126"/>
  <c r="K126" s="1"/>
  <c r="L126" s="1"/>
  <c r="O126" s="1"/>
  <c r="M125"/>
  <c r="J125"/>
  <c r="K125" s="1"/>
  <c r="L125" s="1"/>
  <c r="O125" s="1"/>
  <c r="M123"/>
  <c r="K123"/>
  <c r="L123" s="1"/>
  <c r="O123" s="1"/>
  <c r="J123"/>
  <c r="M122"/>
  <c r="J122"/>
  <c r="K122" s="1"/>
  <c r="M121"/>
  <c r="J121"/>
  <c r="K121" s="1"/>
  <c r="L121" s="1"/>
  <c r="O121" s="1"/>
  <c r="M120"/>
  <c r="J120"/>
  <c r="K120" s="1"/>
  <c r="L120" s="1"/>
  <c r="O120" s="1"/>
  <c r="M119"/>
  <c r="K119"/>
  <c r="L119" s="1"/>
  <c r="O119" s="1"/>
  <c r="J119"/>
  <c r="M118"/>
  <c r="J118"/>
  <c r="K118" s="1"/>
  <c r="M117"/>
  <c r="J117"/>
  <c r="K117" s="1"/>
  <c r="L117" s="1"/>
  <c r="O117" s="1"/>
  <c r="M116"/>
  <c r="J116"/>
  <c r="K116" s="1"/>
  <c r="L116" s="1"/>
  <c r="O116" s="1"/>
  <c r="M115"/>
  <c r="K115"/>
  <c r="L115" s="1"/>
  <c r="O115" s="1"/>
  <c r="J115"/>
  <c r="M114"/>
  <c r="J114"/>
  <c r="K114" s="1"/>
  <c r="M112"/>
  <c r="J112"/>
  <c r="K112" s="1"/>
  <c r="L112" s="1"/>
  <c r="O112" s="1"/>
  <c r="M111"/>
  <c r="J111"/>
  <c r="K111" s="1"/>
  <c r="L111" s="1"/>
  <c r="O111" s="1"/>
  <c r="M110"/>
  <c r="K110"/>
  <c r="L110" s="1"/>
  <c r="O110" s="1"/>
  <c r="J110"/>
  <c r="M108"/>
  <c r="J108"/>
  <c r="K108" s="1"/>
  <c r="M107"/>
  <c r="J107"/>
  <c r="K107" s="1"/>
  <c r="L107" s="1"/>
  <c r="O107" s="1"/>
  <c r="M106"/>
  <c r="J106"/>
  <c r="K106" s="1"/>
  <c r="L106" s="1"/>
  <c r="O106" s="1"/>
  <c r="M105"/>
  <c r="K105"/>
  <c r="L105" s="1"/>
  <c r="O105" s="1"/>
  <c r="J105"/>
  <c r="M104"/>
  <c r="J104"/>
  <c r="K104" s="1"/>
  <c r="M103"/>
  <c r="J103"/>
  <c r="K103" s="1"/>
  <c r="L103" s="1"/>
  <c r="O103" s="1"/>
  <c r="M102"/>
  <c r="J102"/>
  <c r="K102" s="1"/>
  <c r="L102" s="1"/>
  <c r="O102" s="1"/>
  <c r="M101"/>
  <c r="K101"/>
  <c r="L101" s="1"/>
  <c r="O101" s="1"/>
  <c r="J101"/>
  <c r="M100"/>
  <c r="J100"/>
  <c r="K100" s="1"/>
  <c r="M99"/>
  <c r="J99"/>
  <c r="K99" s="1"/>
  <c r="L99" s="1"/>
  <c r="O99" s="1"/>
  <c r="M96"/>
  <c r="J96"/>
  <c r="K96" s="1"/>
  <c r="L96" s="1"/>
  <c r="O96" s="1"/>
  <c r="M95"/>
  <c r="K95"/>
  <c r="L95" s="1"/>
  <c r="O95" s="1"/>
  <c r="J95"/>
  <c r="M94"/>
  <c r="J94"/>
  <c r="K94" s="1"/>
  <c r="M93"/>
  <c r="J93"/>
  <c r="K93" s="1"/>
  <c r="L93" s="1"/>
  <c r="O93" s="1"/>
  <c r="M92"/>
  <c r="J92"/>
  <c r="K92" s="1"/>
  <c r="L92" s="1"/>
  <c r="O92" s="1"/>
  <c r="M90"/>
  <c r="I90"/>
  <c r="J90" s="1"/>
  <c r="K90" s="1"/>
  <c r="L90" s="1"/>
  <c r="O90" s="1"/>
  <c r="M89"/>
  <c r="K89"/>
  <c r="L89" s="1"/>
  <c r="O89" s="1"/>
  <c r="J89"/>
  <c r="M86"/>
  <c r="J86"/>
  <c r="K86" s="1"/>
  <c r="M85"/>
  <c r="I85"/>
  <c r="J85" s="1"/>
  <c r="K85" s="1"/>
  <c r="M84"/>
  <c r="J84"/>
  <c r="K84" s="1"/>
  <c r="L84" s="1"/>
  <c r="O84" s="1"/>
  <c r="M83"/>
  <c r="J83"/>
  <c r="K83" s="1"/>
  <c r="L83" s="1"/>
  <c r="O83" s="1"/>
  <c r="M82"/>
  <c r="K82"/>
  <c r="L82" s="1"/>
  <c r="O82" s="1"/>
  <c r="J82"/>
  <c r="M81"/>
  <c r="J81"/>
  <c r="K81" s="1"/>
  <c r="M80"/>
  <c r="J80"/>
  <c r="K80" s="1"/>
  <c r="L80" s="1"/>
  <c r="O80" s="1"/>
  <c r="M78"/>
  <c r="J78"/>
  <c r="K78" s="1"/>
  <c r="L78" s="1"/>
  <c r="O78" s="1"/>
  <c r="M77"/>
  <c r="K77"/>
  <c r="L77" s="1"/>
  <c r="O77" s="1"/>
  <c r="J77"/>
  <c r="M76"/>
  <c r="J76"/>
  <c r="K76" s="1"/>
  <c r="M75"/>
  <c r="J75"/>
  <c r="K75" s="1"/>
  <c r="L75" s="1"/>
  <c r="O75" s="1"/>
  <c r="M74"/>
  <c r="J74"/>
  <c r="K74" s="1"/>
  <c r="L74" s="1"/>
  <c r="O74" s="1"/>
  <c r="M73"/>
  <c r="K73"/>
  <c r="L73" s="1"/>
  <c r="O73" s="1"/>
  <c r="J73"/>
  <c r="M72"/>
  <c r="J72"/>
  <c r="K72" s="1"/>
  <c r="M71"/>
  <c r="J71"/>
  <c r="K71" s="1"/>
  <c r="L71" s="1"/>
  <c r="O71" s="1"/>
  <c r="M68"/>
  <c r="J68"/>
  <c r="K68" s="1"/>
  <c r="L68" s="1"/>
  <c r="O68" s="1"/>
  <c r="M67"/>
  <c r="K67"/>
  <c r="L67" s="1"/>
  <c r="O67" s="1"/>
  <c r="J67"/>
  <c r="M66"/>
  <c r="J66"/>
  <c r="K66" s="1"/>
  <c r="M65"/>
  <c r="J65"/>
  <c r="K65" s="1"/>
  <c r="L65" s="1"/>
  <c r="O65" s="1"/>
  <c r="M64"/>
  <c r="J64"/>
  <c r="K64" s="1"/>
  <c r="L64" s="1"/>
  <c r="O64" s="1"/>
  <c r="M63"/>
  <c r="K63"/>
  <c r="L63" s="1"/>
  <c r="O63" s="1"/>
  <c r="J63"/>
  <c r="M62"/>
  <c r="J62"/>
  <c r="K62" s="1"/>
  <c r="M61"/>
  <c r="J61"/>
  <c r="K61" s="1"/>
  <c r="L61" s="1"/>
  <c r="O61" s="1"/>
  <c r="M60"/>
  <c r="J60"/>
  <c r="K60" s="1"/>
  <c r="L60" s="1"/>
  <c r="O60" s="1"/>
  <c r="M58"/>
  <c r="K58"/>
  <c r="L58" s="1"/>
  <c r="O58" s="1"/>
  <c r="J58"/>
  <c r="M57"/>
  <c r="J57"/>
  <c r="K57" s="1"/>
  <c r="M56"/>
  <c r="J56"/>
  <c r="K56" s="1"/>
  <c r="L56" s="1"/>
  <c r="O56" s="1"/>
  <c r="M55"/>
  <c r="J55"/>
  <c r="K55" s="1"/>
  <c r="L55" s="1"/>
  <c r="O55" s="1"/>
  <c r="M54"/>
  <c r="K54"/>
  <c r="L54" s="1"/>
  <c r="O54" s="1"/>
  <c r="J54"/>
  <c r="M53"/>
  <c r="J53"/>
  <c r="K53" s="1"/>
  <c r="M52"/>
  <c r="J52"/>
  <c r="K52" s="1"/>
  <c r="L52" s="1"/>
  <c r="O52" s="1"/>
  <c r="M51"/>
  <c r="J51"/>
  <c r="K51" s="1"/>
  <c r="L51" s="1"/>
  <c r="O51" s="1"/>
  <c r="M50"/>
  <c r="K50"/>
  <c r="L50" s="1"/>
  <c r="O50" s="1"/>
  <c r="J50"/>
  <c r="M49"/>
  <c r="J49"/>
  <c r="K49" s="1"/>
  <c r="M47"/>
  <c r="J47"/>
  <c r="K47" s="1"/>
  <c r="L47" s="1"/>
  <c r="O47" s="1"/>
  <c r="M46"/>
  <c r="J46"/>
  <c r="K46" s="1"/>
  <c r="L46" s="1"/>
  <c r="O46" s="1"/>
  <c r="M45"/>
  <c r="K45"/>
  <c r="L45" s="1"/>
  <c r="O45" s="1"/>
  <c r="J45"/>
  <c r="M44"/>
  <c r="J44"/>
  <c r="K44" s="1"/>
  <c r="M43"/>
  <c r="J43"/>
  <c r="K43" s="1"/>
  <c r="L43" s="1"/>
  <c r="O43" s="1"/>
  <c r="M42"/>
  <c r="L42"/>
  <c r="O42" s="1"/>
  <c r="J42"/>
  <c r="K42" s="1"/>
  <c r="M40"/>
  <c r="J40"/>
  <c r="K40" s="1"/>
  <c r="M39"/>
  <c r="J39"/>
  <c r="K39" s="1"/>
  <c r="L39" s="1"/>
  <c r="O39" s="1"/>
  <c r="M38"/>
  <c r="K38"/>
  <c r="L38" s="1"/>
  <c r="O38" s="1"/>
  <c r="J38"/>
  <c r="M37"/>
  <c r="J37"/>
  <c r="K37" s="1"/>
  <c r="L37" s="1"/>
  <c r="O37" s="1"/>
  <c r="M34"/>
  <c r="K34"/>
  <c r="J34"/>
  <c r="M33"/>
  <c r="J33"/>
  <c r="K33" s="1"/>
  <c r="M31"/>
  <c r="J31"/>
  <c r="K31" s="1"/>
  <c r="L31" s="1"/>
  <c r="O31" s="1"/>
  <c r="M30"/>
  <c r="L30"/>
  <c r="O30" s="1"/>
  <c r="J30"/>
  <c r="K30" s="1"/>
  <c r="M29"/>
  <c r="J29"/>
  <c r="K29" s="1"/>
  <c r="L29" s="1"/>
  <c r="O29" s="1"/>
  <c r="M28"/>
  <c r="J28"/>
  <c r="K28" s="1"/>
  <c r="L28" s="1"/>
  <c r="O28" s="1"/>
  <c r="M27"/>
  <c r="K27"/>
  <c r="L27" s="1"/>
  <c r="O27" s="1"/>
  <c r="J27"/>
  <c r="M24"/>
  <c r="I24"/>
  <c r="J24" s="1"/>
  <c r="K24" s="1"/>
  <c r="L24" s="1"/>
  <c r="O24" s="1"/>
  <c r="M23"/>
  <c r="J23"/>
  <c r="K23" s="1"/>
  <c r="L23" s="1"/>
  <c r="O23" s="1"/>
  <c r="I23"/>
  <c r="M22"/>
  <c r="I22"/>
  <c r="J22" s="1"/>
  <c r="K22" s="1"/>
  <c r="L22" s="1"/>
  <c r="O22" s="1"/>
  <c r="M20"/>
  <c r="J20"/>
  <c r="K20" s="1"/>
  <c r="L20" s="1"/>
  <c r="O20" s="1"/>
  <c r="I20"/>
  <c r="M18"/>
  <c r="J18"/>
  <c r="K18" s="1"/>
  <c r="M17"/>
  <c r="J17"/>
  <c r="K17" s="1"/>
  <c r="M16"/>
  <c r="J16"/>
  <c r="K16" s="1"/>
  <c r="M15"/>
  <c r="J15"/>
  <c r="K15" s="1"/>
  <c r="M14"/>
  <c r="J14"/>
  <c r="K14" s="1"/>
  <c r="M12"/>
  <c r="I12"/>
  <c r="J12" s="1"/>
  <c r="K12" s="1"/>
  <c r="M11"/>
  <c r="I11"/>
  <c r="J11" s="1"/>
  <c r="K11" s="1"/>
  <c r="M10"/>
  <c r="J10"/>
  <c r="K10" s="1"/>
  <c r="M6"/>
  <c r="J6"/>
  <c r="K6" s="1"/>
  <c r="L6" l="1"/>
  <c r="O6" s="1"/>
  <c r="L10"/>
  <c r="O10" s="1"/>
  <c r="L11"/>
  <c r="O11" s="1"/>
  <c r="L12"/>
  <c r="O12" s="1"/>
  <c r="L14"/>
  <c r="O14" s="1"/>
  <c r="L15"/>
  <c r="O15" s="1"/>
  <c r="L16"/>
  <c r="O16" s="1"/>
  <c r="L17"/>
  <c r="O17" s="1"/>
  <c r="L18"/>
  <c r="O18" s="1"/>
  <c r="L33"/>
  <c r="O33" s="1"/>
  <c r="L44"/>
  <c r="O44" s="1"/>
  <c r="L49"/>
  <c r="O49" s="1"/>
  <c r="L53"/>
  <c r="O53" s="1"/>
  <c r="L57"/>
  <c r="O57" s="1"/>
  <c r="L62"/>
  <c r="O62" s="1"/>
  <c r="L66"/>
  <c r="O66" s="1"/>
  <c r="L72"/>
  <c r="O72" s="1"/>
  <c r="L76"/>
  <c r="O76" s="1"/>
  <c r="L81"/>
  <c r="O81" s="1"/>
  <c r="L85"/>
  <c r="O85" s="1"/>
  <c r="L86"/>
  <c r="O86" s="1"/>
  <c r="L94"/>
  <c r="O94" s="1"/>
  <c r="L100"/>
  <c r="O100" s="1"/>
  <c r="L104"/>
  <c r="O104" s="1"/>
  <c r="L108"/>
  <c r="O108" s="1"/>
  <c r="L114"/>
  <c r="O114" s="1"/>
  <c r="L118"/>
  <c r="O118" s="1"/>
  <c r="L122"/>
  <c r="O122" s="1"/>
  <c r="L127"/>
  <c r="O127" s="1"/>
  <c r="L133"/>
  <c r="O133" s="1"/>
  <c r="L138"/>
  <c r="O138" s="1"/>
  <c r="L145"/>
  <c r="O145" s="1"/>
  <c r="L151"/>
  <c r="O151" s="1"/>
  <c r="L155"/>
  <c r="O155" s="1"/>
  <c r="L159"/>
  <c r="O159" s="1"/>
  <c r="L163"/>
  <c r="O163" s="1"/>
  <c r="L167"/>
  <c r="O167" s="1"/>
  <c r="L172"/>
  <c r="O172" s="1"/>
  <c r="L176"/>
  <c r="O176" s="1"/>
  <c r="L180"/>
  <c r="O180" s="1"/>
  <c r="L184"/>
  <c r="O184" s="1"/>
  <c r="L188"/>
  <c r="O188" s="1"/>
  <c r="L193"/>
  <c r="O193" s="1"/>
  <c r="L197"/>
  <c r="O197" s="1"/>
  <c r="L201"/>
  <c r="O201" s="1"/>
  <c r="L205"/>
  <c r="O205" s="1"/>
  <c r="L210"/>
  <c r="O210" s="1"/>
  <c r="L214"/>
  <c r="O214" s="1"/>
  <c r="L218"/>
  <c r="O218" s="1"/>
  <c r="L226"/>
  <c r="O226" s="1"/>
  <c r="L235"/>
  <c r="O235" s="1"/>
  <c r="L239"/>
  <c r="O239" s="1"/>
  <c r="L243"/>
  <c r="O243" s="1"/>
  <c r="L247"/>
  <c r="O247" s="1"/>
  <c r="L251"/>
  <c r="O251" s="1"/>
  <c r="L255"/>
  <c r="O255" s="1"/>
  <c r="L260"/>
  <c r="O260" s="1"/>
  <c r="L264"/>
  <c r="O264" s="1"/>
  <c r="L268"/>
  <c r="O268" s="1"/>
  <c r="L272"/>
  <c r="O272" s="1"/>
  <c r="L278"/>
  <c r="O278" s="1"/>
  <c r="L282"/>
  <c r="O282" s="1"/>
  <c r="L286"/>
  <c r="O286" s="1"/>
  <c r="L291"/>
  <c r="O291" s="1"/>
  <c r="L295"/>
  <c r="O295" s="1"/>
  <c r="L300"/>
  <c r="O300" s="1"/>
  <c r="L305"/>
  <c r="O305" s="1"/>
  <c r="L310"/>
  <c r="O310" s="1"/>
  <c r="L315"/>
  <c r="O315" s="1"/>
  <c r="L319"/>
  <c r="O319" s="1"/>
  <c r="L323"/>
  <c r="O323" s="1"/>
  <c r="L328"/>
  <c r="O328" s="1"/>
  <c r="L336"/>
  <c r="O336" s="1"/>
  <c r="L340"/>
  <c r="O340" s="1"/>
  <c r="L344"/>
  <c r="O344" s="1"/>
  <c r="L348"/>
  <c r="O348" s="1"/>
  <c r="L352"/>
  <c r="O352" s="1"/>
  <c r="L356"/>
  <c r="O356" s="1"/>
  <c r="L364"/>
  <c r="O364" s="1"/>
  <c r="L369"/>
  <c r="O369" s="1"/>
  <c r="L373"/>
  <c r="O373" s="1"/>
  <c r="L377"/>
  <c r="O377" s="1"/>
  <c r="L381"/>
  <c r="O381" s="1"/>
  <c r="L387"/>
  <c r="O387" s="1"/>
  <c r="L395"/>
  <c r="O395" s="1"/>
  <c r="L399"/>
  <c r="O399" s="1"/>
  <c r="L403"/>
  <c r="O403" s="1"/>
  <c r="L409"/>
  <c r="O409" s="1"/>
  <c r="L34"/>
  <c r="O34" s="1"/>
  <c r="L40"/>
  <c r="O40" s="1"/>
  <c r="L223"/>
  <c r="O223" s="1"/>
  <c r="L227"/>
  <c r="O227" s="1"/>
  <c r="L232"/>
  <c r="O232" s="1"/>
  <c r="S34" i="9" l="1"/>
  <c r="H26" s="1"/>
  <c r="I26" s="1"/>
  <c r="J26" s="1"/>
  <c r="K26" s="1"/>
  <c r="S33"/>
  <c r="H5" s="1"/>
  <c r="I5" s="1"/>
  <c r="J5" s="1"/>
  <c r="S32"/>
  <c r="H37" s="1"/>
  <c r="I37" s="1"/>
  <c r="J37" s="1"/>
  <c r="K37" s="1"/>
  <c r="S31"/>
  <c r="S30"/>
  <c r="H23" s="1"/>
  <c r="I23" s="1"/>
  <c r="J23" s="1"/>
  <c r="K23" s="1"/>
  <c r="M5"/>
  <c r="S40"/>
  <c r="F51" s="1"/>
  <c r="S14"/>
  <c r="G1"/>
  <c r="L1"/>
  <c r="F52"/>
  <c r="F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F56"/>
  <c r="F55"/>
  <c r="F54"/>
  <c r="M44"/>
  <c r="H44"/>
  <c r="I44" s="1"/>
  <c r="J44" s="1"/>
  <c r="K44" s="1"/>
  <c r="M43"/>
  <c r="M42"/>
  <c r="M41"/>
  <c r="M40"/>
  <c r="M39"/>
  <c r="S39"/>
  <c r="M38"/>
  <c r="S38"/>
  <c r="H12"/>
  <c r="I12" s="1"/>
  <c r="J12" s="1"/>
  <c r="K12" s="1"/>
  <c r="M37"/>
  <c r="S37"/>
  <c r="H34" s="1"/>
  <c r="I34" s="1"/>
  <c r="J34" s="1"/>
  <c r="K34" s="1"/>
  <c r="M36"/>
  <c r="S36"/>
  <c r="M35"/>
  <c r="M34"/>
  <c r="M33"/>
  <c r="M32"/>
  <c r="M31"/>
  <c r="H31"/>
  <c r="I31" s="1"/>
  <c r="J31" s="1"/>
  <c r="K31" s="1"/>
  <c r="M30"/>
  <c r="M29"/>
  <c r="S29"/>
  <c r="H42" s="1"/>
  <c r="I42" s="1"/>
  <c r="J42" s="1"/>
  <c r="K42" s="1"/>
  <c r="M28"/>
  <c r="S28"/>
  <c r="H17" s="1"/>
  <c r="I17" s="1"/>
  <c r="J17" s="1"/>
  <c r="K17" s="1"/>
  <c r="H21"/>
  <c r="I21" s="1"/>
  <c r="J21" s="1"/>
  <c r="K21" s="1"/>
  <c r="M27"/>
  <c r="S27"/>
  <c r="H43" s="1"/>
  <c r="I43" s="1"/>
  <c r="J43" s="1"/>
  <c r="K43" s="1"/>
  <c r="M26"/>
  <c r="S26"/>
  <c r="M25"/>
  <c r="M24"/>
  <c r="S24"/>
  <c r="H29" s="1"/>
  <c r="I29" s="1"/>
  <c r="J29" s="1"/>
  <c r="K29" s="1"/>
  <c r="M23"/>
  <c r="S23"/>
  <c r="M22"/>
  <c r="S22"/>
  <c r="M21"/>
  <c r="S21"/>
  <c r="M20"/>
  <c r="S20"/>
  <c r="H13" s="1"/>
  <c r="M19"/>
  <c r="S19"/>
  <c r="H36" s="1"/>
  <c r="I36" s="1"/>
  <c r="J36" s="1"/>
  <c r="K36" s="1"/>
  <c r="M18"/>
  <c r="S18"/>
  <c r="M17"/>
  <c r="S17"/>
  <c r="M16"/>
  <c r="S16"/>
  <c r="M15"/>
  <c r="M14"/>
  <c r="S13"/>
  <c r="M13"/>
  <c r="S12"/>
  <c r="M12"/>
  <c r="S11"/>
  <c r="M11"/>
  <c r="S10"/>
  <c r="H32" s="1"/>
  <c r="I32" s="1"/>
  <c r="J32" s="1"/>
  <c r="K32" s="1"/>
  <c r="M10"/>
  <c r="S9"/>
  <c r="H9" s="1"/>
  <c r="I9" s="1"/>
  <c r="J9" s="1"/>
  <c r="K9" s="1"/>
  <c r="M9"/>
  <c r="S8"/>
  <c r="M8"/>
  <c r="S7"/>
  <c r="M7"/>
  <c r="S6"/>
  <c r="M6"/>
  <c r="H25"/>
  <c r="I25"/>
  <c r="J25" s="1"/>
  <c r="K25" s="1"/>
  <c r="H38"/>
  <c r="I38" s="1"/>
  <c r="J38" s="1"/>
  <c r="K38" s="1"/>
  <c r="H33"/>
  <c r="I33" s="1"/>
  <c r="J33" s="1"/>
  <c r="K33" s="1"/>
  <c r="H41"/>
  <c r="I41" s="1"/>
  <c r="J41" s="1"/>
  <c r="K41" s="1"/>
  <c r="H39"/>
  <c r="I39" s="1"/>
  <c r="J39" s="1"/>
  <c r="K39" s="1"/>
  <c r="H6"/>
  <c r="I6" s="1"/>
  <c r="J6" s="1"/>
  <c r="K6" s="1"/>
  <c r="H19"/>
  <c r="I19" s="1"/>
  <c r="J19" s="1"/>
  <c r="K19" s="1"/>
  <c r="H22"/>
  <c r="I22" s="1"/>
  <c r="J22" s="1"/>
  <c r="K22" s="1"/>
  <c r="H20"/>
  <c r="I20" s="1"/>
  <c r="J20" s="1"/>
  <c r="K20" s="1"/>
  <c r="H40"/>
  <c r="I40" s="1"/>
  <c r="J40" s="1"/>
  <c r="K40" s="1"/>
  <c r="F53"/>
  <c r="H11"/>
  <c r="I11" s="1"/>
  <c r="J11" s="1"/>
  <c r="K11" s="1"/>
  <c r="H10"/>
  <c r="I10" s="1"/>
  <c r="J10" s="1"/>
  <c r="K10" s="1"/>
  <c r="H24"/>
  <c r="I24" s="1"/>
  <c r="J24" s="1"/>
  <c r="K24" s="1"/>
  <c r="H16"/>
  <c r="I16" s="1"/>
  <c r="J16" s="1"/>
  <c r="K16" s="1"/>
  <c r="H30"/>
  <c r="I30" s="1"/>
  <c r="J30" s="1"/>
  <c r="K30" s="1"/>
  <c r="H8" l="1"/>
  <c r="I8" s="1"/>
  <c r="J8" s="1"/>
  <c r="K8" s="1"/>
  <c r="H18"/>
  <c r="I18" s="1"/>
  <c r="J18" s="1"/>
  <c r="K18" s="1"/>
  <c r="H14"/>
  <c r="I14" s="1"/>
  <c r="J14" s="1"/>
  <c r="K14" s="1"/>
  <c r="H7"/>
  <c r="I7" s="1"/>
  <c r="J7" s="1"/>
  <c r="K7" s="1"/>
  <c r="H35"/>
  <c r="I35" s="1"/>
  <c r="J35" s="1"/>
  <c r="K35" s="1"/>
  <c r="H15"/>
  <c r="I15" s="1"/>
  <c r="J15" s="1"/>
  <c r="K15" s="1"/>
  <c r="K5"/>
  <c r="I13"/>
  <c r="J13" s="1"/>
  <c r="K13" s="1"/>
  <c r="H28"/>
  <c r="I28" s="1"/>
  <c r="J28" s="1"/>
  <c r="K28" s="1"/>
  <c r="H27"/>
  <c r="I27" s="1"/>
  <c r="J27" s="1"/>
  <c r="K27" s="1"/>
  <c r="G53" l="1"/>
  <c r="G54"/>
  <c r="G52"/>
  <c r="J45"/>
  <c r="G51"/>
  <c r="G55"/>
  <c r="G56"/>
  <c r="G57" l="1"/>
</calcChain>
</file>

<file path=xl/sharedStrings.xml><?xml version="1.0" encoding="utf-8"?>
<sst xmlns="http://schemas.openxmlformats.org/spreadsheetml/2006/main" count="1682" uniqueCount="834">
  <si>
    <t>ลำดับ</t>
  </si>
  <si>
    <t>ชื่อ</t>
  </si>
  <si>
    <t>จำนวนเงิน</t>
  </si>
  <si>
    <t>เปอร์เซ็นต์</t>
  </si>
  <si>
    <t>หมายเหตุ</t>
  </si>
  <si>
    <t>ที่</t>
  </si>
  <si>
    <t>ตำแหน่ง</t>
  </si>
  <si>
    <t>เต็มขั้น</t>
  </si>
  <si>
    <t>นักทรัพยากรบุคคล</t>
  </si>
  <si>
    <t>ดีมาก</t>
  </si>
  <si>
    <t>ดีเด่น1</t>
  </si>
  <si>
    <t>เจ้าพนักงานธุรการ</t>
  </si>
  <si>
    <t>นักจัดการงานทั่วไป</t>
  </si>
  <si>
    <t>ปัจจุบัน</t>
  </si>
  <si>
    <t>ค่าตอบแทน</t>
  </si>
  <si>
    <t>ที่ได้รับ</t>
  </si>
  <si>
    <t>ร้อยละ</t>
  </si>
  <si>
    <t>ที่ได้เลื่อน</t>
  </si>
  <si>
    <t>วงเงิน</t>
  </si>
  <si>
    <t>บาท</t>
  </si>
  <si>
    <t>ระดับผลการประเมิน</t>
  </si>
  <si>
    <t>คะแนน</t>
  </si>
  <si>
    <t>ระดับ</t>
  </si>
  <si>
    <t>พอใช้</t>
  </si>
  <si>
    <t>ดี</t>
  </si>
  <si>
    <t>(ปัดหลักสิบ)</t>
  </si>
  <si>
    <t>ระดับการ</t>
  </si>
  <si>
    <t>ประเมิน</t>
  </si>
  <si>
    <t>เหลือ</t>
  </si>
  <si>
    <t>ดีเด่น2</t>
  </si>
  <si>
    <t>95-100</t>
  </si>
  <si>
    <t>90-94</t>
  </si>
  <si>
    <t>รวม</t>
  </si>
  <si>
    <t>85-89</t>
  </si>
  <si>
    <t>80-84</t>
  </si>
  <si>
    <t>70-79</t>
  </si>
  <si>
    <t>60-69</t>
  </si>
  <si>
    <t>ช่วงคะแนน</t>
  </si>
  <si>
    <t>จำนวน (คน)</t>
  </si>
  <si>
    <t>% เลื่อน</t>
  </si>
  <si>
    <t>เลขที่ตำแหน่ง</t>
  </si>
  <si>
    <t>กลุ่มงาน</t>
  </si>
  <si>
    <t>ค่าตอบแทนรวม</t>
  </si>
  <si>
    <t>ค่าตอบแทนเต็มขั้น</t>
  </si>
  <si>
    <t>บริการ</t>
  </si>
  <si>
    <t>เทคนิคทั่วไป</t>
  </si>
  <si>
    <t>เทคนิคพิเศษ</t>
  </si>
  <si>
    <t>บริหารทั่วไป</t>
  </si>
  <si>
    <t>วิชาชีพเฉพาะ</t>
  </si>
  <si>
    <t>เชี่ยวชาญเฉพาะ</t>
  </si>
  <si>
    <t>นายรัตน์ สุขสม</t>
  </si>
  <si>
    <t>นายจุก ใจดี</t>
  </si>
  <si>
    <t>นางสาวแก้ว  ใสดี</t>
  </si>
  <si>
    <t xml:space="preserve">นายเล็ก วงสว่าง </t>
  </si>
  <si>
    <t>นายช่างไฟฟ้า</t>
  </si>
  <si>
    <t>นายสมชาย การดี</t>
  </si>
  <si>
    <t>นางสาวรุ่ง แก้วงาม</t>
  </si>
  <si>
    <t>เจ้าพนักงานการเงินและบัญชี</t>
  </si>
  <si>
    <t>นายสมศักดิ์ สมสี</t>
  </si>
  <si>
    <t>นายช่างโยธา</t>
  </si>
  <si>
    <t>นางสาวยุพยง แจ้งเกิด</t>
  </si>
  <si>
    <t>นางสาวมณี สีสัน</t>
  </si>
  <si>
    <t>นางสาววันดี วันงาม</t>
  </si>
  <si>
    <t>นางสาวรัตนา รัตนาวดี</t>
  </si>
  <si>
    <t>นางกมลสี  งามใส</t>
  </si>
  <si>
    <t>นางสาวสุทธิ  สิทธิสม</t>
  </si>
  <si>
    <t>นิติกร</t>
  </si>
  <si>
    <t>นายใหญ่ โนนสูง</t>
  </si>
  <si>
    <t>นายเอก เอกอุ่น</t>
  </si>
  <si>
    <t>เจ้าพนักงานพัสดุ</t>
  </si>
  <si>
    <t>นายสุวัฒน์  เอื้อใจ</t>
  </si>
  <si>
    <t>นักวิชาการคอมพิวเตอร์</t>
  </si>
  <si>
    <t>นางสาวสาวิตรี  ศรีฟู้ง</t>
  </si>
  <si>
    <t>นายวีระ  งามดี</t>
  </si>
  <si>
    <t>นายอัญชี ดวงดี</t>
  </si>
  <si>
    <t>นายสมเกียรติ  ศรีสุข</t>
  </si>
  <si>
    <t>นางทรงศรี งามขำ</t>
  </si>
  <si>
    <t>นักวิชาการตรวจสอบภายใน</t>
  </si>
  <si>
    <t>นายคมสัน แก้วกล้า</t>
  </si>
  <si>
    <t>นางสาวอังสุมาริน ดีสี</t>
  </si>
  <si>
    <t>นางสาวจารุวรรณ แจ่มจรัส</t>
  </si>
  <si>
    <t>นายอภินันท์  อ่วมอัด</t>
  </si>
  <si>
    <t>นักวิชาการงานและบัญชี</t>
  </si>
  <si>
    <t>นางสาวภัทรี ศรีจันทร์</t>
  </si>
  <si>
    <t>นายอำนวย อวยชัย</t>
  </si>
  <si>
    <t>นายช่างศิป์</t>
  </si>
  <si>
    <t>นางสาวสุมนา สุมมนี</t>
  </si>
  <si>
    <t>นักวิเคราะห์นโยบายและแผน</t>
  </si>
  <si>
    <t>นางอรวรรณ คงงาม</t>
  </si>
  <si>
    <t>นายธนา เปลี่ยนดี</t>
  </si>
  <si>
    <t>นางสาวแก้วตา สีสัน</t>
  </si>
  <si>
    <t>นายบัญชา อาชาไนย</t>
  </si>
  <si>
    <t>นางจันทรา จันทนี</t>
  </si>
  <si>
    <t>นางสันธนา การงาน</t>
  </si>
  <si>
    <t>นายทระนง ใยดี</t>
  </si>
  <si>
    <t>นางสาวลักษณา จริงจัง</t>
  </si>
  <si>
    <t>นางสาวมยุรา เกษดี</t>
  </si>
  <si>
    <t>นางสุภาภรณ์ พูลเพิ่ม</t>
  </si>
  <si>
    <t>นางปราณี  ชำนาญกิจ</t>
  </si>
  <si>
    <t>นายวิทิศ แปลกแยก</t>
  </si>
  <si>
    <t>&lt;64</t>
  </si>
  <si>
    <t>ต้องปรับปรุง</t>
  </si>
  <si>
    <t>ดีเด่น</t>
  </si>
  <si>
    <t>สรุปคะแนน</t>
  </si>
  <si>
    <t>2.5 -3.0</t>
  </si>
  <si>
    <t>1.51-2.50</t>
  </si>
  <si>
    <t>1-1.50</t>
  </si>
  <si>
    <t>คะแนนเต็มร้อย</t>
  </si>
  <si>
    <t>คะแนนแบบเก่า</t>
  </si>
  <si>
    <t>คะแนนแบบใหม่</t>
  </si>
  <si>
    <t>เลื่อนเงินเดือนแบบใหม่</t>
  </si>
  <si>
    <t>ประเมินแบบเก่า เป็น</t>
  </si>
  <si>
    <t>ควรปรับปรุง</t>
  </si>
  <si>
    <t>&lt;60</t>
  </si>
  <si>
    <t>min</t>
  </si>
  <si>
    <t>max</t>
  </si>
  <si>
    <t>ดีเด่น3</t>
  </si>
  <si>
    <t>ดีเด่น4</t>
  </si>
  <si>
    <t>ดีเด่น5</t>
  </si>
  <si>
    <t>ชื่อ - สกุล</t>
  </si>
  <si>
    <t>ลำดับที่</t>
  </si>
  <si>
    <t>เลขที่
ตำแหน่ง</t>
  </si>
  <si>
    <t>ร้อยละ
ที่ได้เลื่อน</t>
  </si>
  <si>
    <t>จำนวนเงิน
ที่ได้เลื่อน</t>
  </si>
  <si>
    <t>ค่าตอบแทน
ที่ได้รับ</t>
  </si>
  <si>
    <t>ค่าตอบแทน
เต็มขั้น</t>
  </si>
  <si>
    <t>จำนวนเงิน
ที่ได้เลื่อน
(ปัดเศษ)</t>
  </si>
  <si>
    <t>นางสาวพัชราภรณ์ โอชติน</t>
  </si>
  <si>
    <t>กลุ่มตรวจสอบภายใน</t>
  </si>
  <si>
    <t>นางสาวสุรินทรา หัดขุนทด</t>
  </si>
  <si>
    <t>กลุ่มนิติการ</t>
  </si>
  <si>
    <t>สำนักบริหารกลาง</t>
  </si>
  <si>
    <t>นางบุญตา อนุเดช</t>
  </si>
  <si>
    <t>นางสาวพูนทรัพย์  ไทยวรยุทธทร</t>
  </si>
  <si>
    <t>นางทัศวรรณ สมสมัย</t>
  </si>
  <si>
    <t>นางสาวขวัญฤทัย คนชม</t>
  </si>
  <si>
    <t>นางเพ็ญวดี พนาเวชกุล</t>
  </si>
  <si>
    <t>นางสาวสุวภัทร  เสือจิตร</t>
  </si>
  <si>
    <t>นางสาวปริชาติ์ สามกำปัง</t>
  </si>
  <si>
    <t>นางสาวฉวีวรรณ บูชาธรรม</t>
  </si>
  <si>
    <t>นางพรชนก  อดทน</t>
  </si>
  <si>
    <t>นางสาวหทัยทิพย์ บัวผัน</t>
  </si>
  <si>
    <t>นางสาวเนาวรัตน์ รัตนพฤกษา</t>
  </si>
  <si>
    <t>กองแผนงาน</t>
  </si>
  <si>
    <t>นางสาวสุรีรัตน์ ชมสุดา</t>
  </si>
  <si>
    <t>ศูนย์เทคโนโลยีสารสนเทศทรัพยากรน้ำบาดาล</t>
  </si>
  <si>
    <t>นางสุวิมล จิตรารัชต์</t>
  </si>
  <si>
    <t>นางสาวทัศนีย์  พันธ์ดี</t>
  </si>
  <si>
    <t>นายกิจจา สมศักดิ์</t>
  </si>
  <si>
    <t>นางสาวธิราพร ศรีรัตน์</t>
  </si>
  <si>
    <t>นายปัญญา แอมกองแก้ว</t>
  </si>
  <si>
    <t>นายอัศวิน อนุเดช</t>
  </si>
  <si>
    <t>สำนักควบคุมกิจการน้ำบาดาล</t>
  </si>
  <si>
    <t>นางสาวภัควลัญช์ญา ภูริณัฐวรวิบูล</t>
  </si>
  <si>
    <t>นางสาวมนัญชยา  นาคแสงทอง</t>
  </si>
  <si>
    <t>นางสาววันเพ็ญ  บุตรโคตร</t>
  </si>
  <si>
    <t>สำนักพัฒนาน้ำบาดาล</t>
  </si>
  <si>
    <t>นางสาวชวนพิศ ทรัพย์ปัญญาเลิศ</t>
  </si>
  <si>
    <t>สำนักสำรวจและประเมินศักยภาพน้ำบาดาล</t>
  </si>
  <si>
    <t>นางสาวทิพวารี ศรีทองดี</t>
  </si>
  <si>
    <t>นายณัฐพล  โพธิ์ฉลวย</t>
  </si>
  <si>
    <t>นางนิตยา  รักพันธ์</t>
  </si>
  <si>
    <t>สำนักอนุรักษ์และฟื้นฟูทรัพยากรน้ำบาดาล</t>
  </si>
  <si>
    <t>นายภูมิภัทร กล้าหาญ</t>
  </si>
  <si>
    <t>นางสาวณัฐธิดา สามหงษ์</t>
  </si>
  <si>
    <t>นางสาวขวัญ ดอนซุยแป</t>
  </si>
  <si>
    <t>นางสาววิไลพร สมศักดิ์</t>
  </si>
  <si>
    <t>นายบัญญัติ นพรัตน์</t>
  </si>
  <si>
    <t>นางอรอุมา อนุเดช</t>
  </si>
  <si>
    <t>นายธนารักษ์ สอนศรี</t>
  </si>
  <si>
    <t>นางสาววรรณระวี  สุขโหมด</t>
  </si>
  <si>
    <t>กองวิเคราะห์น้ำบาดาล</t>
  </si>
  <si>
    <t>นายอนุกูล  วิเขตกิจ</t>
  </si>
  <si>
    <t>นายสุภัฏพงศ์  เลขะธรรม</t>
  </si>
  <si>
    <t>นางสาวนวลนภา  วิลาดลัด</t>
  </si>
  <si>
    <t>นางวาสิณี  ขันธแก้ว</t>
  </si>
  <si>
    <t>นายอนุภัทร สุระสาย</t>
  </si>
  <si>
    <t>นางพิชามญชุ์  จามะลี</t>
  </si>
  <si>
    <t>นางณิชนันทน์  เสาร์แก้ว</t>
  </si>
  <si>
    <t>นางสาวพิมใจ  สารพิมพ์</t>
  </si>
  <si>
    <t>นางสาววิภาวดี  ตาลธิ</t>
  </si>
  <si>
    <t>นางสาวกรรณิการ์  มาปิงเรือน</t>
  </si>
  <si>
    <t>นางสาวเกตณ์สิริมา  วัฒนสิริธนโชติ</t>
  </si>
  <si>
    <t>นางวิมลณัฐ  ไชยลังกา</t>
  </si>
  <si>
    <t>นางกันธิยา  สุวัชราพันธ์</t>
  </si>
  <si>
    <t>นางสาวนาตยา  คงดี</t>
  </si>
  <si>
    <t>นางสาวพรพรหม  รักษาศิลป์</t>
  </si>
  <si>
    <t>นางสาววิไลภรณ์  ศรีสุคนธรัตน์</t>
  </si>
  <si>
    <t>นายอนวัช  ตันติรถานนท์</t>
  </si>
  <si>
    <t>ว่าที่ร้อยตรีปรีดี  คำดี</t>
  </si>
  <si>
    <t>นายรัตนกาล  โคตะโน</t>
  </si>
  <si>
    <t>นายธาตรี  เดชอุ่ม</t>
  </si>
  <si>
    <t>นายสมบูรณ์  ดอกตาลยงค์</t>
  </si>
  <si>
    <t>นางปรัชญา  ช้างเนียม</t>
  </si>
  <si>
    <t>นางสาวเพ็ญลดา  บุญสงกา</t>
  </si>
  <si>
    <t>นายชัยมงคล  ศรีหวัง</t>
  </si>
  <si>
    <t>นายรุ่งศักดิ์  บุญสวน</t>
  </si>
  <si>
    <t>นางสาวสุทิสา  สนธิสง่า</t>
  </si>
  <si>
    <t>นางสาวสุชีรา  ศรอินทร์</t>
  </si>
  <si>
    <t>นางสาวสุคนธ์ทิพย์  ยิ้มย่อง</t>
  </si>
  <si>
    <t>นายวิรชาติ  เก่งกว่าสิงห์</t>
  </si>
  <si>
    <t>นายยุทธนา  ยิ้มย่อง</t>
  </si>
  <si>
    <t>นายสิริวัฑฒ  วัฒนลักษณ์</t>
  </si>
  <si>
    <t>นางสาวฐาณิญา  ตันติเสวี</t>
  </si>
  <si>
    <t>นายชัยยศ  คำนา</t>
  </si>
  <si>
    <t>นายพัชรวัฒน์  อารยะไชยวณิช</t>
  </si>
  <si>
    <t>นายนิรุธ  ซื่อดี</t>
  </si>
  <si>
    <t>นายธนาวุฒิ  ทองเจริญวงศ์</t>
  </si>
  <si>
    <t>นางสาววรรณธนี  ศรีสุคนธรัตน์</t>
  </si>
  <si>
    <t>นางสาวมาวิตรี ยามา</t>
  </si>
  <si>
    <t>นางกฤศณา  บำรุงชัย</t>
  </si>
  <si>
    <t>นายโกศล  ละอองทอง</t>
  </si>
  <si>
    <t>นางสาวกชนันท์  วิลาดลัด</t>
  </si>
  <si>
    <t>นางจันทร์เพ็ญ  ไพเมือง</t>
  </si>
  <si>
    <t>นางสาวกมลกิจ  จิตรามาศ</t>
  </si>
  <si>
    <t>นางมลธิรา  คำปล้อง</t>
  </si>
  <si>
    <t>นายอนุสรณ์  เทพขวัญ</t>
  </si>
  <si>
    <t>นางกมลพรรณ  เศียรอุ่น</t>
  </si>
  <si>
    <t>นายศุภชัย  ศุกรวัติ</t>
  </si>
  <si>
    <t>นายกิตติพล  หนูดำ</t>
  </si>
  <si>
    <t>นายสุธา  จันทร์ประเสริฐ</t>
  </si>
  <si>
    <t>นายจิระศักดิ์  พ่วงพี</t>
  </si>
  <si>
    <t>นายธีระพงษ์  ลาวเพชร</t>
  </si>
  <si>
    <t>นางสาวกัญญาณัฐ  เจิมจวง</t>
  </si>
  <si>
    <t>นางสาวสุรีรัตน์  ถนอมวงค์</t>
  </si>
  <si>
    <t>นายธีรกานต์ อินต๊ะยศ</t>
  </si>
  <si>
    <t>นางสาวศิริลักษณ์  สงวนศิลป์</t>
  </si>
  <si>
    <t>นายคณเดช  หน่อเทพ</t>
  </si>
  <si>
    <t>นางสาวสุจินดา  วันชะเอม</t>
  </si>
  <si>
    <t>นางไพริน  ไชยสมาน</t>
  </si>
  <si>
    <t>นายยุทธพล  ชูเก็น</t>
  </si>
  <si>
    <t>นางสาวอุบล  ไล้ทอง</t>
  </si>
  <si>
    <t>นายนพดล  ทิพย์เนตร</t>
  </si>
  <si>
    <t>นายชูเกียรติ  จอน้อย</t>
  </si>
  <si>
    <t>นายนารเรศ  บุญช่วย</t>
  </si>
  <si>
    <t>นายมาโนช  วีระเชื้อ</t>
  </si>
  <si>
    <t>นางสาวณัชชา กองอุนนท์</t>
  </si>
  <si>
    <t>นายปราโมทย์  บุญนิวัฒน์</t>
  </si>
  <si>
    <t>นางสาวกรรณิการ์  ดิ่งกลาง</t>
  </si>
  <si>
    <t>นางสาวดวงใจ  ศิลปขันธ์</t>
  </si>
  <si>
    <t>นางสาวพิชญา  ทิพย์ชัย</t>
  </si>
  <si>
    <t>นางสาวสิริกัลยา  ชินกลาง</t>
  </si>
  <si>
    <t>นางสาวพันธิตรา  บุญเรือง</t>
  </si>
  <si>
    <t>นางสยุมพร  ศีลสมบูรณ์</t>
  </si>
  <si>
    <t>นายปิยะวัฒน์  เพียรปรุ</t>
  </si>
  <si>
    <t>นายวัลลภ  แสงเงิน</t>
  </si>
  <si>
    <t>นางสุดารัตน์  สงวนแก้ว</t>
  </si>
  <si>
    <t>นางสาวพลอยไพลิน  ยิ้มย่อง</t>
  </si>
  <si>
    <t>นางสาววิภาพร  จันทรเสนา</t>
  </si>
  <si>
    <t>นางเยาวลักษณ์  แสงเขียว</t>
  </si>
  <si>
    <t>นางสาวเจริญศรี  มันทะรา</t>
  </si>
  <si>
    <t>นางสาวกนกวรรณ ยะพรม</t>
  </si>
  <si>
    <t>นายสมัคร  แสนศรี</t>
  </si>
  <si>
    <t>นายอนุพงษ์  แสนดวง</t>
  </si>
  <si>
    <t>นายอิทธิพล  อุ่นสวาด</t>
  </si>
  <si>
    <t>นายชากฤช  นาคคชฤทธิ์</t>
  </si>
  <si>
    <t>นายอภิวัฒน์  อินตาจัด</t>
  </si>
  <si>
    <t>นายประเสริฐ  ศิริดล</t>
  </si>
  <si>
    <t>นางมาริน  ทิพย์เนตร</t>
  </si>
  <si>
    <t>นายทนงศักดิ์  ไชยสงคราม</t>
  </si>
  <si>
    <t>นางสาวพลอยนพรัตน์ เหาะสูงเนิน</t>
  </si>
  <si>
    <t>นายเมธี  บุญเริ่ม</t>
  </si>
  <si>
    <t>นายกิตติชัย  ประทุมชาติ</t>
  </si>
  <si>
    <t>นายธวัชชัย  สืบสร้อย</t>
  </si>
  <si>
    <t>นายยุทธพร  ไชยธงรัตน์</t>
  </si>
  <si>
    <t>นายธเนษฐ  คูรัตนศิริ</t>
  </si>
  <si>
    <t>นางสาวจิฏารินทร์  ประทุมชาติ</t>
  </si>
  <si>
    <t>นายเจษฎา  ปานสีใหม</t>
  </si>
  <si>
    <t>นางสาววิชุตา  หวังแห</t>
  </si>
  <si>
    <t>นายศรัณย์  เซ่งตระกูล</t>
  </si>
  <si>
    <t>นางประภาศรี  พัทสระ</t>
  </si>
  <si>
    <t>นางสาวพรพิรา  ดอเลาะ</t>
  </si>
  <si>
    <t>นางสาวศศิกานต์  สายสหัส</t>
  </si>
  <si>
    <t>นางสาวสุนันทา  ทองโอ่</t>
  </si>
  <si>
    <t>นางพรทิพย์  แก้วใหม่</t>
  </si>
  <si>
    <t>นายสูเปียน  จราแว</t>
  </si>
  <si>
    <t>นายอนุสรณ์  รุจิยาปนนท์</t>
  </si>
  <si>
    <t>นายกวี  เพชรแสวง</t>
  </si>
  <si>
    <t>นายนิรัตน์  รอดแก้ว</t>
  </si>
  <si>
    <t>คนงาน</t>
  </si>
  <si>
    <t>นายช่างเทคนิค</t>
  </si>
  <si>
    <t>นักวิชาการเงินและบัญชี</t>
  </si>
  <si>
    <t>นักวิชาการพัสดุ</t>
  </si>
  <si>
    <t>นักธรณีวิทยา</t>
  </si>
  <si>
    <t>เจ้าหน้าที่บันทึกข้อมูล</t>
  </si>
  <si>
    <t>เจ้าหน้าที่เทคนิค</t>
  </si>
  <si>
    <t>นักวิชาการทรัพยากรน้ำบาดาล</t>
  </si>
  <si>
    <t>เจ้าพนักงานทรัพยากรน้ำบาดาล</t>
  </si>
  <si>
    <t>นายช่างอิเล็กทรอนิกส์</t>
  </si>
  <si>
    <t>นายช่างสำรวจ</t>
  </si>
  <si>
    <t>นักวิทยาศาสตร์</t>
  </si>
  <si>
    <t>พนักงานห้องทดลอง</t>
  </si>
  <si>
    <t>วิศวกร</t>
  </si>
  <si>
    <t xml:space="preserve">นายช่างเครื่องกล </t>
  </si>
  <si>
    <t xml:space="preserve">ช่างเจาะบ่อบาดาล </t>
  </si>
  <si>
    <t xml:space="preserve">นายช่างเทคนิค </t>
  </si>
  <si>
    <t>นายช่างเครื่องกล</t>
  </si>
  <si>
    <t>ช่างเจาะบ่อบาดาล</t>
  </si>
  <si>
    <t xml:space="preserve">เจ้าพนักงานทรัพยากรน้ำบาดาล </t>
  </si>
  <si>
    <t>นายสมคิด ถุงเงิน</t>
  </si>
  <si>
    <t>นางสาววิชุตา เหลี่ยมเคลือบ</t>
  </si>
  <si>
    <t>นายพรชัย อนุวรชัย</t>
  </si>
  <si>
    <t>นางสาวสุภาวดี สำลี</t>
  </si>
  <si>
    <t>นางสาวกิติมา พึ่งรื่นรมย์</t>
  </si>
  <si>
    <t>นางพเยาว์ ชูบุญราษฎร์</t>
  </si>
  <si>
    <t>นายอับดุลเราะห์มัน สุหลง</t>
  </si>
  <si>
    <t>นายนรเศรษฐ แสงอุทัย</t>
  </si>
  <si>
    <t>นายสมชาย สุนทรเพราะ</t>
  </si>
  <si>
    <t>นางวิภาวี ขาวดี</t>
  </si>
  <si>
    <t>นางสาวลัคนาพร ขุนพิพิธ</t>
  </si>
  <si>
    <t>ว่าที่ร้อยตรีหญิงสมใจ จั่วนาน</t>
  </si>
  <si>
    <t>นางสาวรัตนวดี วงษา</t>
  </si>
  <si>
    <t>นายนิรวิทธ์ ฦาชา</t>
  </si>
  <si>
    <t>นางสาวภัทรกันย์ สาระอ่อน</t>
  </si>
  <si>
    <t>นายกฤษณพงษ์ ทาวรัตน์</t>
  </si>
  <si>
    <t>นายภัทรเดช คำหอม</t>
  </si>
  <si>
    <t>นางสาวสราลี ยลพันธ์</t>
  </si>
  <si>
    <t>นางอภิญญา สมบุตร</t>
  </si>
  <si>
    <t>นายณฐพล  เงินสวาท</t>
  </si>
  <si>
    <t>นางสาววรรณธิดา ตันเจริญ</t>
  </si>
  <si>
    <t>นางนนทิยา เดชอุดม</t>
  </si>
  <si>
    <t>นางสาวรัชนีกร อินทะจักร</t>
  </si>
  <si>
    <t>นางกรกมล มัชฌิมาภิโร</t>
  </si>
  <si>
    <t>นางสาวกุลธิดา  อินทร์งาม</t>
  </si>
  <si>
    <t>นายชัยวุฒิ หัสดิพันธ์</t>
  </si>
  <si>
    <t>นางสาวสุภาวดี อู่มั่น</t>
  </si>
  <si>
    <t>นางสาวณัฏมล แย้มเสียงเย็น</t>
  </si>
  <si>
    <t>นายปรเมศร์ ปั้นม่วง</t>
  </si>
  <si>
    <t>นางสาวรุ่งนภา สุวรรณพรม</t>
  </si>
  <si>
    <t>นางสาวนฤมล ใจอินทร์</t>
  </si>
  <si>
    <t>นายเฉลิมพล พรมคำแดง</t>
  </si>
  <si>
    <t>นางสาวณิศรินทร์  เถาหมอ</t>
  </si>
  <si>
    <t>นางปุณฑริกา ศศิรุจิวัฒน์</t>
  </si>
  <si>
    <t>นางสาวศิริพร  สืบเสระ</t>
  </si>
  <si>
    <t>นายพงษ์สทร วงค์เพชร์</t>
  </si>
  <si>
    <t>นางสาวประทุมพร นาริยะ</t>
  </si>
  <si>
    <t>นางสาวนงลักษณ์  คุณราช</t>
  </si>
  <si>
    <t>นางสาวไกรสิรี เดชอุดม</t>
  </si>
  <si>
    <t>นายณรงค์ แสนตา</t>
  </si>
  <si>
    <t>นางสาวกาญจนา เขียวไสว</t>
  </si>
  <si>
    <t>นายสุรเชษฐ กลอยโมรา</t>
  </si>
  <si>
    <t>นางสาวธัญนันท์ จำจด</t>
  </si>
  <si>
    <t>นางสาวจารุวรรณ  กุลลีน้อย</t>
  </si>
  <si>
    <t>นายอรรคภพ ศรีรักษ์</t>
  </si>
  <si>
    <t>นางสาวอรุณี เชื้อวิเศษ</t>
  </si>
  <si>
    <t>นางสาวปานทิพย์ ชาววังเย็น</t>
  </si>
  <si>
    <t>นางสาวอภิญญา ยอดสอน</t>
  </si>
  <si>
    <t>นางสาวสมพร หมีหริ่ง</t>
  </si>
  <si>
    <t>นายบุญสิทธิ์ คิ้วดวงตา</t>
  </si>
  <si>
    <t>นางสาวแสงเดือน เรืองเศรษฐกิจ</t>
  </si>
  <si>
    <t>นายปิยมิตร งามเมือง</t>
  </si>
  <si>
    <t>นายปริสุทธิ ฉิมพาลี</t>
  </si>
  <si>
    <t>นายอภิเดช บุญเนาว์</t>
  </si>
  <si>
    <t>นางสาวจุฑารัตน์  จ่าสอน</t>
  </si>
  <si>
    <t>นางสาวลักษณาวดี  ประการสดับ</t>
  </si>
  <si>
    <t>นายวิศรุต กลิ่นขจร</t>
  </si>
  <si>
    <t>นางสาวธัญญารัตน์  ศรีคำมา</t>
  </si>
  <si>
    <t>นายธงชัย รัตนภักดี</t>
  </si>
  <si>
    <t>นายณัฐวุฒิ ชันแสง</t>
  </si>
  <si>
    <t>นางสาวแววดาว จันทะรี</t>
  </si>
  <si>
    <t>นายรชต  จันทร์สุพิน</t>
  </si>
  <si>
    <t>นางสาวภาวินี คงสอน</t>
  </si>
  <si>
    <t>นางสาวดารารัตน์  สอนพันธ์</t>
  </si>
  <si>
    <t>นายเอกธงชัย ขาวสอาด</t>
  </si>
  <si>
    <t>นายพงษ์พัฒน์ บัวทิน</t>
  </si>
  <si>
    <t>นายตรีนัยน์ นพรัตน์</t>
  </si>
  <si>
    <t>นางสาวมัลลิกา ปราศจากศัตรู</t>
  </si>
  <si>
    <t>นายสุทธิพันธ์ เด่นแก้ว</t>
  </si>
  <si>
    <t>นางสาวณิชาภา บัวละภา</t>
  </si>
  <si>
    <t>นางนงคราญ หาญฤทธิ์</t>
  </si>
  <si>
    <t>นายสามารถ วิริยะ</t>
  </si>
  <si>
    <t>นายเกรียงไกร ล้านกันทา</t>
  </si>
  <si>
    <t>นายศิริพล ยิ้มดี</t>
  </si>
  <si>
    <t>นายสังเวียน กฤษวัฒนานนท์</t>
  </si>
  <si>
    <t>นายอรรถพงศ์ อุดมเมธากุล</t>
  </si>
  <si>
    <t>นายนพดล กันทะสาร</t>
  </si>
  <si>
    <t>นายชัยพัทธ์ เชื้อเขียว</t>
  </si>
  <si>
    <t>นายอลงกต รังสิยีรานนท์</t>
  </si>
  <si>
    <t>นายกิติศักดิ์ ว่องวงค์อารี</t>
  </si>
  <si>
    <t>นายพิชย เกียงเกษร</t>
  </si>
  <si>
    <t>นายสุบรรณ  อุ่นพรม</t>
  </si>
  <si>
    <t>นางสาวสกุณา พรประสิทธิ์แสง</t>
  </si>
  <si>
    <t>นางสาวรัชฎากรณ์ จุ้มเขียว</t>
  </si>
  <si>
    <t>นางอภิญญา แก้วดี</t>
  </si>
  <si>
    <t>นางสาวประเสริฐบัว เอียวประเสริฐ</t>
  </si>
  <si>
    <t>นายพรรษา  รอดตัว</t>
  </si>
  <si>
    <t>นายพิษณุ พราหม์โสภา</t>
  </si>
  <si>
    <t>นายมนตรี แสงสุวรรณ</t>
  </si>
  <si>
    <t>นายปิยะพงษ์  คามะเขต</t>
  </si>
  <si>
    <t>นายอานนท์ แย้มมี</t>
  </si>
  <si>
    <t>นายมานพ ริดเขียว</t>
  </si>
  <si>
    <t>นายอนุสรณ์  มะนาวหวาน</t>
  </si>
  <si>
    <t>นางสาวยลลดา  บริบูรณ์</t>
  </si>
  <si>
    <t>นางสาวปวีณา  มุขแจ้ง</t>
  </si>
  <si>
    <t>นายกฤป  อนุสร</t>
  </si>
  <si>
    <t>นายมานิตย์  ฤกษ์เวียง</t>
  </si>
  <si>
    <t>นายจุมพล  เพ็ญจันทร์</t>
  </si>
  <si>
    <t>นายอโนเชาว์  จันทรคณา</t>
  </si>
  <si>
    <t>นายเกษฎา  กุลบุตร</t>
  </si>
  <si>
    <t>นายราชัน สุนทรวิภาต</t>
  </si>
  <si>
    <t>นายอารมย์ แป้นนางรอง</t>
  </si>
  <si>
    <t>นางยุวรี ปานกระโทก</t>
  </si>
  <si>
    <t>นางอำไพ เอกาพันธ์</t>
  </si>
  <si>
    <t>นางม่านแก้ว สุริยะ</t>
  </si>
  <si>
    <t>นางวัชรีย์พร คงเจริญ</t>
  </si>
  <si>
    <t>นางสุทธิ์ธิดา จำปาวงค์</t>
  </si>
  <si>
    <t>นายชาตรี  ไกรรอด</t>
  </si>
  <si>
    <t>นายสมพร อรรคศรีวร</t>
  </si>
  <si>
    <t>นายศักดิ์ดา เหล่าภักดี</t>
  </si>
  <si>
    <t>นายสุรเชษฎ์ อโน</t>
  </si>
  <si>
    <t>นายธีระธานี สอนสักดา</t>
  </si>
  <si>
    <t>นายโชคพิสุทธิ์ นาคสังข์</t>
  </si>
  <si>
    <t>นายอดิเรก พัดทะอำพันธ์</t>
  </si>
  <si>
    <t>นายณัฐพงษ์  คงดี</t>
  </si>
  <si>
    <t>นางพัชรินทร์ หุนกระโทก</t>
  </si>
  <si>
    <t>นางวงเดือน กฤษหมื่นไว</t>
  </si>
  <si>
    <t>นางสาววันเพ็ญ สิทธิวงศ์</t>
  </si>
  <si>
    <t>นางสาวรัศมี บัวโคกสูง</t>
  </si>
  <si>
    <t>นางสาวดวงทิพย์ บัวใจบุญ</t>
  </si>
  <si>
    <t>นางมัทนา เติมลาภ</t>
  </si>
  <si>
    <t>นางสมจริง อังกระโทก</t>
  </si>
  <si>
    <t>นางสาวดาระณี แก้วยศ</t>
  </si>
  <si>
    <t>นายสมาน ใสบาล</t>
  </si>
  <si>
    <t>นายสำฤทธิ์ เสทียนรัมย์</t>
  </si>
  <si>
    <t>นายอภิชาติ สายแก้ว</t>
  </si>
  <si>
    <t>นายศิริเดช  ศิริปรุ</t>
  </si>
  <si>
    <t>นายพฤฒิ แก้วจันทร์</t>
  </si>
  <si>
    <t>นายโฆษิต อังกระโทก</t>
  </si>
  <si>
    <t>นายสมชาย สาสิน</t>
  </si>
  <si>
    <t>นายทินกร หนูดา</t>
  </si>
  <si>
    <t>นายพงษ์ดนัย พันธวงค์</t>
  </si>
  <si>
    <t>นายชัชนันท์ ศรีสวัสดิ์</t>
  </si>
  <si>
    <t>นายทัศนัย ทองศรีสุข</t>
  </si>
  <si>
    <t>นายจาตุรงค์  ป้องคำ</t>
  </si>
  <si>
    <t>นายธนวรรธน์ รัดบ้านด่าน</t>
  </si>
  <si>
    <t>นายจิรกิตต์  แก้วสวัสดี</t>
  </si>
  <si>
    <t>นายล้อมพงศ์  เกิดชูสกุล</t>
  </si>
  <si>
    <t>นายนิกร  กลับกล่อม</t>
  </si>
  <si>
    <t>นายไพโรจน์ รัตนะพันธ์</t>
  </si>
  <si>
    <t>นายสมศักดิ์ จีนกิ้ม</t>
  </si>
  <si>
    <t>นายประเสริฐ จันอินทร์</t>
  </si>
  <si>
    <t>นายศิริชัย  ขำดชกรรณ์</t>
  </si>
  <si>
    <t>นางสาวสุภาพร พลแก้ว</t>
  </si>
  <si>
    <t>นางสาวจิราภรณ์ คำกมล</t>
  </si>
  <si>
    <t>นายวีระศักดิ์ การิน</t>
  </si>
  <si>
    <t>นายบัญชา ลังกาเปีย</t>
  </si>
  <si>
    <t>นายเฉลิม ใจสว่าง</t>
  </si>
  <si>
    <t>นายบรรจง เคหะลูน</t>
  </si>
  <si>
    <t>นายจีรณะ น้อยรอด</t>
  </si>
  <si>
    <t>นายนิคม ล้นเหลือ</t>
  </si>
  <si>
    <t>นายพงษ์เทพ เพ็ชรัตน์</t>
  </si>
  <si>
    <t>นายธีระวุฒิ ทองประสาน</t>
  </si>
  <si>
    <t>นายประกิจ สาดอ่ำ</t>
  </si>
  <si>
    <t>นายคมศร  สืบพันธ์</t>
  </si>
  <si>
    <t>นายสมโภชน์  โสดา</t>
  </si>
  <si>
    <t>นางสาวศรุดา  ภู่เทวาพิทักษ์</t>
  </si>
  <si>
    <t>นายสุจิน ศรีแปลก</t>
  </si>
  <si>
    <t>นายสุรเชษฐ์ ช้อยบัวงาม</t>
  </si>
  <si>
    <t>นายวันเฉลิม มังน้อย</t>
  </si>
  <si>
    <t>นายสานิตย์ หนึ่งคำมี</t>
  </si>
  <si>
    <t>นายพงศ์ธร  สวัสดิ์ประทานชัย</t>
  </si>
  <si>
    <t>นายธนวัฒน์  คล้ำมณี</t>
  </si>
  <si>
    <t>นายอัศวเดช  ไชยปัญหา</t>
  </si>
  <si>
    <t>นายพรชัย  วังสันต์</t>
  </si>
  <si>
    <t>นายอลงกต เพียรปรุ</t>
  </si>
  <si>
    <t>นายอนุชาติ วงศรี</t>
  </si>
  <si>
    <t>นายบุญเลิศ  เอี่ยมหนู</t>
  </si>
  <si>
    <t>นายบุญเชิด  โฮ๊ะดี</t>
  </si>
  <si>
    <t>นายประสิทธิ์ ศรีแสง</t>
  </si>
  <si>
    <t>นางสาวหนึ่งฤทัย อินทรานุสรณ์</t>
  </si>
  <si>
    <t>นายธนา เข็มพิลา</t>
  </si>
  <si>
    <t>นายทศพล  ดาบพิมพ์ศรี</t>
  </si>
  <si>
    <t>นายณัฐพงษ์ คำศรี</t>
  </si>
  <si>
    <t>นายสำเนียง โกมาลย์</t>
  </si>
  <si>
    <t>นายอนุสรณ์ นาคำ</t>
  </si>
  <si>
    <t>นายสัมฤทธิ์ เถาทิพย์</t>
  </si>
  <si>
    <t>นายวิวัฒน์ ศรีจันทรา</t>
  </si>
  <si>
    <t>นายบัวเรียน ตาเมือง</t>
  </si>
  <si>
    <t>นายวีระพงษ์  กิติราช</t>
  </si>
  <si>
    <t>นายสุรศักดิ์  คงสุข</t>
  </si>
  <si>
    <t>นางสาวนริศรา  หยุ่มไธสง</t>
  </si>
  <si>
    <t>นายศักดิ์อุบล ศรีขาว</t>
  </si>
  <si>
    <t>นายหนุ่ม  โกสีนาม</t>
  </si>
  <si>
    <t>นายสิงห์ทอง ชาวเวียง</t>
  </si>
  <si>
    <t>นายอาคม ศรีเนตร์</t>
  </si>
  <si>
    <t>นายปกรณ์ ทะวะโร</t>
  </si>
  <si>
    <t>ว่าที่ ร.ต. ชิษณุพงศ์  ดำรงค์</t>
  </si>
  <si>
    <t>นายปิยวัฒน์ จันทร์น้อย</t>
  </si>
  <si>
    <t>นายวิชิต บรรศรี</t>
  </si>
  <si>
    <t>นายประจักร์ โยธมาตย์</t>
  </si>
  <si>
    <t>นายภราดร  ปิยวิภาส</t>
  </si>
  <si>
    <t>นายสัตยา ทิพย์รัตน์</t>
  </si>
  <si>
    <t>นายชัยยันต์ ปานทน</t>
  </si>
  <si>
    <t>นายปฐม เกิดกรุง</t>
  </si>
  <si>
    <t>นายกฤษณภัทร ช่วยคุณูปการ</t>
  </si>
  <si>
    <t>นายทริณทร์รัฎ  จันทะภาโส</t>
  </si>
  <si>
    <t>นายชัยยุทธ  บรรดาศักดิ์</t>
  </si>
  <si>
    <t>ส่วนกลาง</t>
  </si>
  <si>
    <t>กลุ่มพัฒนาระบบบริหาร</t>
  </si>
  <si>
    <t xml:space="preserve">เจ้าพนักงานธุรการ </t>
  </si>
  <si>
    <t>เจ้าหน้าที่ระบบงานคอมพิวเตอร์</t>
  </si>
  <si>
    <t>กองสื่อสารและการมีส่วนร่วม</t>
  </si>
  <si>
    <t>ศูนย์ปฏิบัติการเพื่อสนับสนุนโครงการอันเนื่องมาจากพระราชดำริและโครงการพิเศษ</t>
  </si>
  <si>
    <t>สำนักทรัพยากรน้ำบาดาล เขต 1</t>
  </si>
  <si>
    <t xml:space="preserve">เจ้าพนักงานการเงินและบัญชี </t>
  </si>
  <si>
    <t xml:space="preserve">นักวิชาการทรัพยากรน้ำบาดาล </t>
  </si>
  <si>
    <t xml:space="preserve">วิศวกร </t>
  </si>
  <si>
    <t>สำนักทรัพยากรน้ำบาดาล เขต 2</t>
  </si>
  <si>
    <t>สำนักทรัพยากรน้ำบาดาล เขต 3</t>
  </si>
  <si>
    <t xml:space="preserve">เจ้าพนักงานพัสดุ </t>
  </si>
  <si>
    <t xml:space="preserve">นักธรณีวิทยา </t>
  </si>
  <si>
    <t>สำนักทรัพยากรน้ำบาดาล เขต 4</t>
  </si>
  <si>
    <t>สำนักทรัพยากรน้ำบาดาล เขต 5</t>
  </si>
  <si>
    <t>สำนักทรัพยากรน้ำบาดาล เขต 6</t>
  </si>
  <si>
    <t>สำนักทรัพยากรน้ำบาดาล เขต 7</t>
  </si>
  <si>
    <t>สำนักทรัพยากรน้ำบาดาล เขต 8</t>
  </si>
  <si>
    <t xml:space="preserve">สำนักทรัพยากรน้ำบาดาล เขต 9 </t>
  </si>
  <si>
    <t>สำนักทรัพยากรน้ำบาดาล เขต 10</t>
  </si>
  <si>
    <t xml:space="preserve">สำนักทรัพยากรน้ำบาดาล เขต 11 </t>
  </si>
  <si>
    <t>สำนักทรัพยากรน้ำบาดาล เขต 12</t>
  </si>
  <si>
    <t>ศูนย์พิทักษ์น้ำบาดาล</t>
  </si>
  <si>
    <t>ตำแหน่ง/สังกัด</t>
  </si>
  <si>
    <t>เลขประจำตัวประชาชน</t>
  </si>
  <si>
    <t xml:space="preserve">ค่าตอบแทน
ปัจจุบัน
</t>
  </si>
  <si>
    <t>เงินเพิ่มการครองชีพชั่วคราว</t>
  </si>
  <si>
    <t>รวมค่าตอบแทนที่ได้รับ</t>
  </si>
  <si>
    <t>3101701008592</t>
  </si>
  <si>
    <t>3620100583325</t>
  </si>
  <si>
    <t>3809900227228</t>
  </si>
  <si>
    <t>3100905294843</t>
  </si>
  <si>
    <t>3909800522251</t>
  </si>
  <si>
    <t>3820600061270</t>
  </si>
  <si>
    <t>1309900116963</t>
  </si>
  <si>
    <t>3150600622430</t>
  </si>
  <si>
    <t>1940100010229</t>
  </si>
  <si>
    <t>1909800020942</t>
  </si>
  <si>
    <t>3411400788090</t>
  </si>
  <si>
    <t>3649800015131</t>
  </si>
  <si>
    <t>1100600177561</t>
  </si>
  <si>
    <t>1800300042681</t>
  </si>
  <si>
    <t>1709900129646</t>
  </si>
  <si>
    <t>3930100069459</t>
  </si>
  <si>
    <t>3540100344151</t>
  </si>
  <si>
    <t>1101400295065</t>
  </si>
  <si>
    <t>1459900028966</t>
  </si>
  <si>
    <t>1100400039459</t>
  </si>
  <si>
    <t>3100501044447</t>
  </si>
  <si>
    <t>1499900104166</t>
  </si>
  <si>
    <t>3809800121151</t>
  </si>
  <si>
    <t>3102200828644</t>
  </si>
  <si>
    <t>3610300133781</t>
  </si>
  <si>
    <t>3100905772761</t>
  </si>
  <si>
    <t>3300900365112</t>
  </si>
  <si>
    <t>1529900027578</t>
  </si>
  <si>
    <t>3319900086718</t>
  </si>
  <si>
    <t>3100501441577</t>
  </si>
  <si>
    <t>3400700273825</t>
  </si>
  <si>
    <t>3100203664294</t>
  </si>
  <si>
    <t>1101470021886</t>
  </si>
  <si>
    <t>5120600018504</t>
  </si>
  <si>
    <t>1101400923678</t>
  </si>
  <si>
    <t>3101000383826</t>
  </si>
  <si>
    <t>3102002168931</t>
  </si>
  <si>
    <t>2510400011087</t>
  </si>
  <si>
    <t>3101900466507</t>
  </si>
  <si>
    <t>5501100022879</t>
  </si>
  <si>
    <t>3520100187951</t>
  </si>
  <si>
    <t>3101900323641</t>
  </si>
  <si>
    <t>1102001653121</t>
  </si>
  <si>
    <t>3720400260487</t>
  </si>
  <si>
    <t>3102400113746</t>
  </si>
  <si>
    <t>3150300022241</t>
  </si>
  <si>
    <t>3770600237441</t>
  </si>
  <si>
    <t>1100700106780</t>
  </si>
  <si>
    <t>1101400073267</t>
  </si>
  <si>
    <t>3570700630813</t>
  </si>
  <si>
    <t>3341601272865</t>
  </si>
  <si>
    <t>3669700027197</t>
  </si>
  <si>
    <t>3630600147516</t>
  </si>
  <si>
    <t>5720100002246</t>
  </si>
  <si>
    <t>3100600267532</t>
  </si>
  <si>
    <t>3100201924831</t>
  </si>
  <si>
    <t>3250800283832</t>
  </si>
  <si>
    <t>1101500130998</t>
  </si>
  <si>
    <t>3361300015707</t>
  </si>
  <si>
    <t>3720700115259</t>
  </si>
  <si>
    <t>3100502263494</t>
  </si>
  <si>
    <t>3540200062751</t>
  </si>
  <si>
    <t>3180500113266</t>
  </si>
  <si>
    <t>3609800032702</t>
  </si>
  <si>
    <t>1401600097833</t>
  </si>
  <si>
    <t>3510200382730</t>
  </si>
  <si>
    <t>3730101311298</t>
  </si>
  <si>
    <t>1102000946167</t>
  </si>
  <si>
    <t>3360101430525</t>
  </si>
  <si>
    <t>3101402305404</t>
  </si>
  <si>
    <t>3530100340083</t>
  </si>
  <si>
    <t>3102200154317</t>
  </si>
  <si>
    <t>1509900482712</t>
  </si>
  <si>
    <t>5411600014183</t>
  </si>
  <si>
    <t>1179900048714</t>
  </si>
  <si>
    <t>3341501681267</t>
  </si>
  <si>
    <t>3450500604810</t>
  </si>
  <si>
    <t>3102200135681</t>
  </si>
  <si>
    <t>1350100090350</t>
  </si>
  <si>
    <t>3650900373295</t>
  </si>
  <si>
    <t>1341600094380</t>
  </si>
  <si>
    <t>1619900109930</t>
  </si>
  <si>
    <t>3801400427808</t>
  </si>
  <si>
    <t>1260100051771</t>
  </si>
  <si>
    <t>1809900193530</t>
  </si>
  <si>
    <t>5201400069424</t>
  </si>
  <si>
    <t>3140200352443</t>
  </si>
  <si>
    <t>3100500693441</t>
  </si>
  <si>
    <t>1409900474842</t>
  </si>
  <si>
    <t>1100500606649</t>
  </si>
  <si>
    <t>5100200034154</t>
  </si>
  <si>
    <t>3240900023514</t>
  </si>
  <si>
    <t>1130600003067</t>
  </si>
  <si>
    <t>5411190006691</t>
  </si>
  <si>
    <t>5520300021794</t>
  </si>
  <si>
    <t>3520300531184</t>
  </si>
  <si>
    <t>3529900247965</t>
  </si>
  <si>
    <t>3521000377725</t>
  </si>
  <si>
    <t>3539900046579</t>
  </si>
  <si>
    <t>3510101165625</t>
  </si>
  <si>
    <t>3520300433468</t>
  </si>
  <si>
    <t>5570200033596</t>
  </si>
  <si>
    <t>3510600309932</t>
  </si>
  <si>
    <t>3501300198206</t>
  </si>
  <si>
    <t>5521090004890</t>
  </si>
  <si>
    <t>3309900720751</t>
  </si>
  <si>
    <t>3521300020717</t>
  </si>
  <si>
    <t>3630100636453</t>
  </si>
  <si>
    <t>3570100656013</t>
  </si>
  <si>
    <t>1100800162495</t>
  </si>
  <si>
    <t>3650100770796</t>
  </si>
  <si>
    <t>1529900040400</t>
  </si>
  <si>
    <t>3540100167764</t>
  </si>
  <si>
    <t>3720100038202</t>
  </si>
  <si>
    <t>1739900156112</t>
  </si>
  <si>
    <t>1102001014101</t>
  </si>
  <si>
    <t>3160500156542</t>
  </si>
  <si>
    <t>3160101037884</t>
  </si>
  <si>
    <t>1150600100771</t>
  </si>
  <si>
    <t>3720100106704</t>
  </si>
  <si>
    <t>3409900379625</t>
  </si>
  <si>
    <t>5180100036198</t>
  </si>
  <si>
    <t>3720500005123</t>
  </si>
  <si>
    <t>3199900019087</t>
  </si>
  <si>
    <t>1450200021847</t>
  </si>
  <si>
    <t>3190600354010</t>
  </si>
  <si>
    <t>3100201715175</t>
  </si>
  <si>
    <t>3350800309610</t>
  </si>
  <si>
    <t>1679900219913</t>
  </si>
  <si>
    <t>3409900379170</t>
  </si>
  <si>
    <t>5401699001429</t>
  </si>
  <si>
    <t>3409900379510</t>
  </si>
  <si>
    <t>3470800563540</t>
  </si>
  <si>
    <t>3409900379480</t>
  </si>
  <si>
    <t>3400100890173</t>
  </si>
  <si>
    <t>3400700718835</t>
  </si>
  <si>
    <t>3401700303284</t>
  </si>
  <si>
    <t>3400700718843</t>
  </si>
  <si>
    <t>3450600377360</t>
  </si>
  <si>
    <t>3409900379439</t>
  </si>
  <si>
    <t>3400100824201</t>
  </si>
  <si>
    <t>3400400068428</t>
  </si>
  <si>
    <t>3400100552901</t>
  </si>
  <si>
    <t>1220400093410</t>
  </si>
  <si>
    <t>1409900621268</t>
  </si>
  <si>
    <t>3310500099954</t>
  </si>
  <si>
    <t>3300900120853</t>
  </si>
  <si>
    <t>3300300129361</t>
  </si>
  <si>
    <t>3300100068423</t>
  </si>
  <si>
    <t>3300101939304</t>
  </si>
  <si>
    <t>3300100370880</t>
  </si>
  <si>
    <t>3300101253402</t>
  </si>
  <si>
    <t>3360100010603</t>
  </si>
  <si>
    <t>5451100018821</t>
  </si>
  <si>
    <t>3160101037876</t>
  </si>
  <si>
    <t>3301700075928</t>
  </si>
  <si>
    <t>3501000040094</t>
  </si>
  <si>
    <t>3310700876385</t>
  </si>
  <si>
    <t>3311000915630</t>
  </si>
  <si>
    <t>1339900060593</t>
  </si>
  <si>
    <t>1300600016728</t>
  </si>
  <si>
    <t>1749900242213</t>
  </si>
  <si>
    <t>1309900521051</t>
  </si>
  <si>
    <t>1369900190110</t>
  </si>
  <si>
    <t>3360400203628</t>
  </si>
  <si>
    <t>1349900218227</t>
  </si>
  <si>
    <t>1350800208809</t>
  </si>
  <si>
    <t>3320500062074</t>
  </si>
  <si>
    <t>3800800167661</t>
  </si>
  <si>
    <t>3800900677896</t>
  </si>
  <si>
    <t>3930500729600</t>
  </si>
  <si>
    <t>1640600083601</t>
  </si>
  <si>
    <t>3940200619175</t>
  </si>
  <si>
    <t>3809900161383</t>
  </si>
  <si>
    <t>3320700791347</t>
  </si>
  <si>
    <t>3940200532169</t>
  </si>
  <si>
    <t>1920400139715</t>
  </si>
  <si>
    <t>1930800037146</t>
  </si>
  <si>
    <t>1840600052321</t>
  </si>
  <si>
    <t>2841500017263</t>
  </si>
  <si>
    <t>3801300281488</t>
  </si>
  <si>
    <t>3920700174555</t>
  </si>
  <si>
    <t>1809900272375</t>
  </si>
  <si>
    <t>3860400134311</t>
  </si>
  <si>
    <t>3700700665399</t>
  </si>
  <si>
    <t>3620600255661</t>
  </si>
  <si>
    <t>2560100012215</t>
  </si>
  <si>
    <t>3620100179567</t>
  </si>
  <si>
    <t>1571100068736</t>
  </si>
  <si>
    <t>1509900495971</t>
  </si>
  <si>
    <t>1529900058317</t>
  </si>
  <si>
    <t>1529900257361</t>
  </si>
  <si>
    <t>3650100627560</t>
  </si>
  <si>
    <t>3630200216545</t>
  </si>
  <si>
    <t>1539900024340</t>
  </si>
  <si>
    <t>1660500121845</t>
  </si>
  <si>
    <t>5640500007913</t>
  </si>
  <si>
    <t>3640600390887</t>
  </si>
  <si>
    <t>1580200031027</t>
  </si>
  <si>
    <t>3650101175824</t>
  </si>
  <si>
    <t>5700790025625</t>
  </si>
  <si>
    <t>4770100004144</t>
  </si>
  <si>
    <t>3610700363806</t>
  </si>
  <si>
    <t>3930500100809</t>
  </si>
  <si>
    <t>3750200050590</t>
  </si>
  <si>
    <t>1709900185082</t>
  </si>
  <si>
    <t>1729900209232</t>
  </si>
  <si>
    <t>1700400139334</t>
  </si>
  <si>
    <t>3700701038363</t>
  </si>
  <si>
    <t>1309900731226</t>
  </si>
  <si>
    <t>3200900242356</t>
  </si>
  <si>
    <t>3510100588702</t>
  </si>
  <si>
    <t>3190900405582</t>
  </si>
  <si>
    <t>5101400055199</t>
  </si>
  <si>
    <t>3300600250875</t>
  </si>
  <si>
    <t>3650100566781</t>
  </si>
  <si>
    <t>3330700020740</t>
  </si>
  <si>
    <t>5300100071773</t>
  </si>
  <si>
    <t>3251200507960</t>
  </si>
  <si>
    <t>3220300388759</t>
  </si>
  <si>
    <t>1349900319791</t>
  </si>
  <si>
    <t>3360300170370</t>
  </si>
  <si>
    <t>3340100031619</t>
  </si>
  <si>
    <t>1410400004423</t>
  </si>
  <si>
    <t>3480600329411</t>
  </si>
  <si>
    <t>3361300200091</t>
  </si>
  <si>
    <t>3431000240291</t>
  </si>
  <si>
    <t>1509900698812</t>
  </si>
  <si>
    <t>1400700144786</t>
  </si>
  <si>
    <t>1301600057352</t>
  </si>
  <si>
    <t>1470800107441</t>
  </si>
  <si>
    <t>1460500128523</t>
  </si>
  <si>
    <t>3309900936649</t>
  </si>
  <si>
    <t>1479900017166</t>
  </si>
  <si>
    <t>3480200277198</t>
  </si>
  <si>
    <t>3470300227354</t>
  </si>
  <si>
    <t>3410100323252</t>
  </si>
  <si>
    <t>1101400798334</t>
  </si>
  <si>
    <t>3341600123092</t>
  </si>
  <si>
    <t>3341500108415</t>
  </si>
  <si>
    <t>3340400588066</t>
  </si>
  <si>
    <t>1309900394718</t>
  </si>
  <si>
    <t>3341500759521</t>
  </si>
  <si>
    <t>1709900188731</t>
  </si>
  <si>
    <t>1341600082284</t>
  </si>
  <si>
    <t>3341200100290</t>
  </si>
  <si>
    <t>5320500036479</t>
  </si>
  <si>
    <t>3341500748490</t>
  </si>
  <si>
    <t>1900300024410</t>
  </si>
  <si>
    <t>1900100086900</t>
  </si>
  <si>
    <t>3809900398162</t>
  </si>
  <si>
    <t>3869900059431</t>
  </si>
  <si>
    <t>3969900026094</t>
  </si>
  <si>
    <t>3959900450082</t>
  </si>
  <si>
    <t>3900200231363</t>
  </si>
  <si>
    <t>5961199003282</t>
  </si>
  <si>
    <t>3809900194290</t>
  </si>
  <si>
    <t>3321100097891</t>
  </si>
  <si>
    <t>1930900010231</t>
  </si>
  <si>
    <t>1930300118279</t>
  </si>
  <si>
    <t>1801200085443</t>
  </si>
  <si>
    <t>3140900142301</t>
  </si>
  <si>
    <t>3800901084597</t>
  </si>
  <si>
    <t xml:space="preserve">คะแนน
ประเมิน
</t>
  </si>
  <si>
    <t>กองบริหารกองทุนพัฒนาน้ำบาดาล</t>
  </si>
  <si>
    <t>นางสาวจารุวรรณ ชะอุ่ม</t>
  </si>
  <si>
    <t>ณ วันที่ 1 มีนาคม 2561</t>
  </si>
  <si>
    <t>นางสาวธิดารัตน์  มนัสเกษมศักดิ์</t>
  </si>
  <si>
    <t>นางสาวนริศรา  เครือนวพันธุ์</t>
  </si>
  <si>
    <t>นายศรัณย์  สายฟ้า</t>
  </si>
  <si>
    <t>เทคนิค</t>
  </si>
  <si>
    <t>นายสิทธิศักดิ์  สุขสมบูรณ์</t>
  </si>
  <si>
    <t>นางสาวทวีพร  ป้องชำนาญ</t>
  </si>
  <si>
    <t>นายอำนาจ  จุ้ยสุข</t>
  </si>
  <si>
    <t>นายอาทิตย์  ขวัญเมืองแก้ว</t>
  </si>
  <si>
    <t>นายวุฒิชัย  มากขำ</t>
  </si>
  <si>
    <t>นายสำเริง  เชื้ออินทร์</t>
  </si>
  <si>
    <t>นายชวลิต  พลันสังเกตุ</t>
  </si>
  <si>
    <t>นายปุญญพัฒน์  ศรีเซียงซุย</t>
  </si>
  <si>
    <t>นางสาวพจมาน  เจริญผล</t>
  </si>
  <si>
    <t>นายวัฒนา  วรรณศรียพงษ์</t>
  </si>
  <si>
    <t>นางสาวธัญชนก  ศิริพันธะ</t>
  </si>
  <si>
    <t>นางสาวธนาภรณ์  โง้วเจริญ</t>
  </si>
  <si>
    <t>นายธนภัทร  ภักดีสังข์</t>
  </si>
  <si>
    <t>นักประชาสัมพันธ์</t>
  </si>
  <si>
    <t>นายพิสุทธิ์  พัฒนะกิจจากร</t>
  </si>
  <si>
    <t>นางสาวศจิตตรา  ทองพรม</t>
  </si>
  <si>
    <t>นางสาวชนันธร  บังใบ</t>
  </si>
  <si>
    <t>นางสาวประกายดาว  นาบำรุง</t>
  </si>
  <si>
    <t>นางสาวธิระวดี  โฆสิตวัน</t>
  </si>
  <si>
    <t>นายอนันต์  สติยศ</t>
  </si>
  <si>
    <t>นายกฤษณะ  ศรีโชค</t>
  </si>
  <si>
    <t>นายดนัย  ศีลสมบูรณ์</t>
  </si>
  <si>
    <t>นายสุชัย  โฮ๊ะดี</t>
  </si>
  <si>
    <t>นายสมัย  แก้วประสาร</t>
  </si>
  <si>
    <t>นายธีรวัฒิ  คำผิว</t>
  </si>
  <si>
    <t>นายชัยชนะ  สร้อยสังวาลย์</t>
  </si>
  <si>
    <t>นางสาวธนิดา  กลมเกลี้ยง</t>
  </si>
  <si>
    <t>นายวีระชน  บุษมงคล</t>
  </si>
  <si>
    <t>นายธนาเดช  มุทาลัย</t>
  </si>
  <si>
    <t>นางสาวระวิวรรณ  ยาจาติ</t>
  </si>
  <si>
    <t>นายกิตติทัต  ช่วยอยู่</t>
  </si>
  <si>
    <t>นายณัฐวุฒิ  อุลิศ</t>
  </si>
  <si>
    <t>นายธนพล  อนุเดช</t>
  </si>
  <si>
    <t>นางสาวซันวา  จันหลง</t>
  </si>
  <si>
    <t>นางสาวปิยรัตน์  เปียเงิน</t>
  </si>
  <si>
    <t>นางสาวเสาวนีย์  แก้วจินดา</t>
  </si>
  <si>
    <t>บัญชีรายชื่อพนักงานราชการในการประเมินผลการปฏิบัติงาน รอบการประเมินที่ 1 ปีงบประมาณ พ.ศ. 2561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</si>
</sst>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0;[Red]0"/>
  </numFmts>
  <fonts count="20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4"/>
      <color indexed="48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4"/>
      <name val="Angsana New"/>
      <family val="1"/>
    </font>
    <font>
      <b/>
      <sz val="14"/>
      <name val="Angsana New"/>
      <family val="1"/>
    </font>
    <font>
      <b/>
      <sz val="12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color indexed="10"/>
      <name val="Arial"/>
      <family val="2"/>
    </font>
    <font>
      <sz val="11"/>
      <color indexed="8"/>
      <name val="Tahoma"/>
      <family val="2"/>
      <charset val="22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 applyFill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Fill="0"/>
    <xf numFmtId="0" fontId="16" fillId="0" borderId="0"/>
    <xf numFmtId="0" fontId="4" fillId="0" borderId="0"/>
    <xf numFmtId="0" fontId="1" fillId="0" borderId="0"/>
    <xf numFmtId="0" fontId="4" fillId="0" borderId="0"/>
  </cellStyleXfs>
  <cellXfs count="171"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Fill="1" applyBorder="1"/>
    <xf numFmtId="187" fontId="0" fillId="0" borderId="3" xfId="1" applyNumberFormat="1" applyFont="1" applyFill="1" applyBorder="1"/>
    <xf numFmtId="0" fontId="7" fillId="0" borderId="0" xfId="0" applyFont="1" applyFill="1"/>
    <xf numFmtId="187" fontId="0" fillId="0" borderId="0" xfId="0" applyNumberFormat="1" applyFill="1"/>
    <xf numFmtId="43" fontId="0" fillId="0" borderId="3" xfId="1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0" fontId="0" fillId="0" borderId="3" xfId="2" applyNumberFormat="1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0" fontId="8" fillId="0" borderId="0" xfId="0" applyFont="1" applyFill="1"/>
    <xf numFmtId="43" fontId="6" fillId="0" borderId="0" xfId="1" applyNumberFormat="1" applyFont="1" applyFill="1"/>
    <xf numFmtId="43" fontId="7" fillId="0" borderId="0" xfId="0" applyNumberFormat="1" applyFont="1" applyFill="1"/>
    <xf numFmtId="43" fontId="9" fillId="0" borderId="0" xfId="0" applyNumberFormat="1" applyFont="1" applyFill="1"/>
    <xf numFmtId="43" fontId="7" fillId="4" borderId="0" xfId="1" applyFont="1" applyFill="1"/>
    <xf numFmtId="0" fontId="12" fillId="0" borderId="0" xfId="0" applyFont="1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87" fontId="13" fillId="0" borderId="3" xfId="1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187" fontId="5" fillId="0" borderId="3" xfId="1" applyNumberFormat="1" applyFont="1" applyFill="1" applyBorder="1"/>
    <xf numFmtId="10" fontId="5" fillId="0" borderId="3" xfId="2" applyNumberFormat="1" applyFont="1" applyFill="1" applyBorder="1"/>
    <xf numFmtId="43" fontId="5" fillId="0" borderId="3" xfId="1" applyNumberFormat="1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3" xfId="0" applyFont="1" applyFill="1" applyBorder="1"/>
    <xf numFmtId="10" fontId="4" fillId="4" borderId="3" xfId="2" applyNumberFormat="1" applyFont="1" applyFill="1" applyBorder="1"/>
    <xf numFmtId="9" fontId="7" fillId="0" borderId="0" xfId="0" applyNumberFormat="1" applyFont="1" applyFill="1"/>
    <xf numFmtId="0" fontId="5" fillId="0" borderId="4" xfId="0" applyFont="1" applyFill="1" applyBorder="1"/>
    <xf numFmtId="187" fontId="0" fillId="0" borderId="4" xfId="1" applyNumberFormat="1" applyFont="1" applyFill="1" applyBorder="1"/>
    <xf numFmtId="187" fontId="0" fillId="0" borderId="0" xfId="1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87" fontId="0" fillId="0" borderId="3" xfId="1" applyNumberFormat="1" applyFon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87" fontId="0" fillId="0" borderId="3" xfId="1" applyNumberFormat="1" applyFont="1" applyFill="1" applyBorder="1" applyAlignment="1"/>
    <xf numFmtId="187" fontId="0" fillId="0" borderId="5" xfId="1" applyNumberFormat="1" applyFont="1" applyFill="1" applyBorder="1"/>
    <xf numFmtId="0" fontId="11" fillId="0" borderId="0" xfId="0" applyFont="1" applyFill="1" applyAlignment="1">
      <alignment horizontal="right"/>
    </xf>
    <xf numFmtId="187" fontId="0" fillId="0" borderId="1" xfId="1" applyNumberFormat="1" applyFont="1" applyFill="1" applyBorder="1" applyAlignment="1">
      <alignment horizontal="center"/>
    </xf>
    <xf numFmtId="187" fontId="0" fillId="0" borderId="6" xfId="0" applyNumberFormat="1" applyFill="1" applyBorder="1" applyAlignment="1">
      <alignment horizontal="center"/>
    </xf>
    <xf numFmtId="187" fontId="6" fillId="0" borderId="6" xfId="0" applyNumberFormat="1" applyFont="1" applyFill="1" applyBorder="1" applyAlignment="1">
      <alignment horizontal="center"/>
    </xf>
    <xf numFmtId="0" fontId="0" fillId="0" borderId="3" xfId="0" applyNumberFormat="1" applyFill="1" applyBorder="1"/>
    <xf numFmtId="0" fontId="6" fillId="0" borderId="3" xfId="0" applyNumberFormat="1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0" fontId="0" fillId="0" borderId="4" xfId="0" applyFill="1" applyBorder="1"/>
    <xf numFmtId="10" fontId="0" fillId="0" borderId="4" xfId="2" applyNumberFormat="1" applyFont="1" applyFill="1" applyBorder="1"/>
    <xf numFmtId="10" fontId="0" fillId="0" borderId="0" xfId="2" applyNumberFormat="1" applyFont="1" applyFill="1" applyBorder="1"/>
    <xf numFmtId="0" fontId="0" fillId="3" borderId="3" xfId="0" applyFill="1" applyBorder="1"/>
    <xf numFmtId="187" fontId="5" fillId="0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5" fillId="4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 vertical="top"/>
    </xf>
    <xf numFmtId="0" fontId="17" fillId="0" borderId="5" xfId="0" applyFont="1" applyFill="1" applyBorder="1" applyAlignment="1">
      <alignment horizontal="center"/>
    </xf>
    <xf numFmtId="0" fontId="17" fillId="0" borderId="5" xfId="3" applyFont="1" applyFill="1" applyBorder="1" applyAlignment="1">
      <alignment horizontal="left"/>
    </xf>
    <xf numFmtId="0" fontId="17" fillId="0" borderId="9" xfId="3" applyFont="1" applyFill="1" applyBorder="1" applyAlignment="1">
      <alignment horizontal="left"/>
    </xf>
    <xf numFmtId="4" fontId="17" fillId="0" borderId="5" xfId="1" applyNumberFormat="1" applyFont="1" applyFill="1" applyBorder="1" applyAlignment="1">
      <alignment horizontal="center"/>
    </xf>
    <xf numFmtId="187" fontId="17" fillId="0" borderId="5" xfId="1" applyNumberFormat="1" applyFont="1" applyFill="1" applyBorder="1" applyAlignment="1">
      <alignment horizontal="right"/>
    </xf>
    <xf numFmtId="0" fontId="17" fillId="0" borderId="5" xfId="5" applyFont="1" applyFill="1" applyBorder="1" applyAlignment="1">
      <alignment horizontal="left"/>
    </xf>
    <xf numFmtId="0" fontId="17" fillId="0" borderId="0" xfId="5" applyFont="1" applyFill="1" applyBorder="1" applyAlignment="1">
      <alignment horizontal="center"/>
    </xf>
    <xf numFmtId="0" fontId="17" fillId="0" borderId="5" xfId="5" applyFont="1" applyFill="1" applyBorder="1" applyAlignment="1">
      <alignment horizontal="center"/>
    </xf>
    <xf numFmtId="188" fontId="17" fillId="0" borderId="5" xfId="1" applyNumberFormat="1" applyFont="1" applyFill="1" applyBorder="1" applyAlignment="1">
      <alignment horizontal="right"/>
    </xf>
    <xf numFmtId="0" fontId="17" fillId="5" borderId="5" xfId="0" applyFont="1" applyFill="1" applyBorder="1" applyAlignment="1">
      <alignment horizontal="left"/>
    </xf>
    <xf numFmtId="0" fontId="17" fillId="5" borderId="0" xfId="0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/>
    </xf>
    <xf numFmtId="0" fontId="17" fillId="5" borderId="5" xfId="5" applyFont="1" applyFill="1" applyBorder="1" applyAlignment="1">
      <alignment horizontal="left"/>
    </xf>
    <xf numFmtId="0" fontId="17" fillId="0" borderId="5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left"/>
    </xf>
    <xf numFmtId="0" fontId="19" fillId="5" borderId="5" xfId="0" applyFont="1" applyFill="1" applyBorder="1" applyAlignment="1"/>
    <xf numFmtId="0" fontId="18" fillId="5" borderId="0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7" fillId="5" borderId="5" xfId="5" applyFont="1" applyFill="1" applyBorder="1" applyAlignment="1">
      <alignment horizontal="center"/>
    </xf>
    <xf numFmtId="0" fontId="17" fillId="5" borderId="0" xfId="5" applyFont="1" applyFill="1" applyBorder="1" applyAlignment="1">
      <alignment horizontal="center"/>
    </xf>
    <xf numFmtId="1" fontId="17" fillId="5" borderId="9" xfId="0" applyNumberFormat="1" applyFont="1" applyFill="1" applyBorder="1" applyAlignment="1">
      <alignment horizontal="center"/>
    </xf>
    <xf numFmtId="188" fontId="17" fillId="0" borderId="9" xfId="0" applyNumberFormat="1" applyFont="1" applyFill="1" applyBorder="1" applyAlignment="1">
      <alignment horizontal="center"/>
    </xf>
    <xf numFmtId="0" fontId="17" fillId="5" borderId="9" xfId="5" applyFont="1" applyFill="1" applyBorder="1" applyAlignment="1">
      <alignment horizontal="center"/>
    </xf>
    <xf numFmtId="0" fontId="19" fillId="5" borderId="5" xfId="5" applyFont="1" applyFill="1" applyBorder="1" applyAlignment="1">
      <alignment horizontal="left"/>
    </xf>
    <xf numFmtId="0" fontId="17" fillId="5" borderId="5" xfId="3" applyFont="1" applyFill="1" applyBorder="1" applyAlignment="1">
      <alignment horizontal="left"/>
    </xf>
    <xf numFmtId="188" fontId="17" fillId="0" borderId="9" xfId="3" applyNumberFormat="1" applyFont="1" applyFill="1" applyBorder="1" applyAlignment="1">
      <alignment horizontal="center"/>
    </xf>
    <xf numFmtId="0" fontId="17" fillId="5" borderId="9" xfId="5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188" fontId="17" fillId="0" borderId="9" xfId="0" applyNumberFormat="1" applyFont="1" applyFill="1" applyBorder="1" applyAlignment="1">
      <alignment horizontal="center" wrapText="1"/>
    </xf>
    <xf numFmtId="4" fontId="17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4" fontId="17" fillId="0" borderId="2" xfId="1" applyNumberFormat="1" applyFont="1" applyFill="1" applyBorder="1" applyAlignment="1">
      <alignment horizontal="center"/>
    </xf>
    <xf numFmtId="187" fontId="17" fillId="0" borderId="2" xfId="1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center" wrapText="1"/>
    </xf>
    <xf numFmtId="188" fontId="17" fillId="0" borderId="2" xfId="1" applyNumberFormat="1" applyFont="1" applyFill="1" applyBorder="1" applyAlignment="1">
      <alignment horizontal="right"/>
    </xf>
    <xf numFmtId="0" fontId="17" fillId="5" borderId="2" xfId="0" applyFont="1" applyFill="1" applyBorder="1" applyAlignment="1">
      <alignment horizontal="left"/>
    </xf>
    <xf numFmtId="0" fontId="17" fillId="5" borderId="2" xfId="0" applyFont="1" applyFill="1" applyBorder="1" applyAlignment="1">
      <alignment horizontal="center"/>
    </xf>
    <xf numFmtId="1" fontId="17" fillId="0" borderId="9" xfId="0" applyNumberFormat="1" applyFont="1" applyFill="1" applyBorder="1" applyAlignment="1">
      <alignment horizontal="center"/>
    </xf>
    <xf numFmtId="1" fontId="17" fillId="5" borderId="9" xfId="5" applyNumberFormat="1" applyFont="1" applyFill="1" applyBorder="1" applyAlignment="1">
      <alignment horizontal="center"/>
    </xf>
    <xf numFmtId="0" fontId="17" fillId="0" borderId="9" xfId="0" quotePrefix="1" applyFont="1" applyFill="1" applyBorder="1" applyAlignment="1">
      <alignment horizontal="center"/>
    </xf>
    <xf numFmtId="1" fontId="17" fillId="0" borderId="9" xfId="5" applyNumberFormat="1" applyFont="1" applyFill="1" applyBorder="1" applyAlignment="1">
      <alignment horizontal="center"/>
    </xf>
    <xf numFmtId="1" fontId="17" fillId="0" borderId="9" xfId="0" quotePrefix="1" applyNumberFormat="1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1" fontId="17" fillId="5" borderId="8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9" xfId="5" applyFont="1" applyFill="1" applyBorder="1" applyAlignment="1">
      <alignment horizontal="left"/>
    </xf>
    <xf numFmtId="0" fontId="17" fillId="0" borderId="2" xfId="5" applyFont="1" applyFill="1" applyBorder="1" applyAlignment="1">
      <alignment horizontal="left"/>
    </xf>
    <xf numFmtId="1" fontId="17" fillId="0" borderId="8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5" borderId="2" xfId="5" applyFont="1" applyFill="1" applyBorder="1" applyAlignment="1">
      <alignment horizontal="left"/>
    </xf>
    <xf numFmtId="0" fontId="17" fillId="5" borderId="2" xfId="5" applyFont="1" applyFill="1" applyBorder="1" applyAlignment="1">
      <alignment horizontal="center"/>
    </xf>
    <xf numFmtId="0" fontId="17" fillId="5" borderId="14" xfId="5" applyFont="1" applyFill="1" applyBorder="1" applyAlignment="1">
      <alignment horizontal="center"/>
    </xf>
    <xf numFmtId="0" fontId="17" fillId="0" borderId="8" xfId="0" quotePrefix="1" applyFont="1" applyFill="1" applyBorder="1" applyAlignment="1">
      <alignment horizontal="center"/>
    </xf>
    <xf numFmtId="0" fontId="19" fillId="5" borderId="5" xfId="0" applyFont="1" applyFill="1" applyBorder="1" applyAlignment="1">
      <alignment horizontal="left" wrapText="1"/>
    </xf>
    <xf numFmtId="0" fontId="18" fillId="5" borderId="0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10" fontId="17" fillId="0" borderId="0" xfId="2" applyNumberFormat="1" applyFont="1" applyFill="1" applyBorder="1" applyAlignment="1"/>
    <xf numFmtId="43" fontId="17" fillId="0" borderId="1" xfId="1" applyNumberFormat="1" applyFont="1" applyFill="1" applyBorder="1" applyAlignment="1"/>
    <xf numFmtId="187" fontId="17" fillId="0" borderId="0" xfId="1" applyNumberFormat="1" applyFont="1" applyFill="1" applyBorder="1" applyAlignment="1"/>
    <xf numFmtId="187" fontId="17" fillId="0" borderId="1" xfId="1" applyNumberFormat="1" applyFont="1" applyFill="1" applyBorder="1" applyAlignment="1"/>
    <xf numFmtId="0" fontId="17" fillId="0" borderId="5" xfId="0" applyFont="1" applyFill="1" applyBorder="1" applyAlignment="1"/>
    <xf numFmtId="0" fontId="17" fillId="0" borderId="0" xfId="0" applyFont="1" applyFill="1" applyAlignment="1"/>
    <xf numFmtId="43" fontId="17" fillId="0" borderId="5" xfId="1" applyNumberFormat="1" applyFont="1" applyFill="1" applyBorder="1" applyAlignment="1"/>
    <xf numFmtId="187" fontId="17" fillId="0" borderId="5" xfId="1" applyNumberFormat="1" applyFont="1" applyFill="1" applyBorder="1" applyAlignment="1"/>
    <xf numFmtId="187" fontId="17" fillId="0" borderId="0" xfId="0" applyNumberFormat="1" applyFont="1" applyFill="1" applyAlignment="1"/>
    <xf numFmtId="0" fontId="17" fillId="5" borderId="5" xfId="0" applyFont="1" applyFill="1" applyBorder="1" applyAlignment="1"/>
    <xf numFmtId="0" fontId="17" fillId="5" borderId="9" xfId="0" applyFont="1" applyFill="1" applyBorder="1" applyAlignment="1"/>
    <xf numFmtId="0" fontId="18" fillId="5" borderId="5" xfId="0" applyFont="1" applyFill="1" applyBorder="1" applyAlignment="1"/>
    <xf numFmtId="0" fontId="18" fillId="5" borderId="9" xfId="0" applyFont="1" applyFill="1" applyBorder="1" applyAlignment="1"/>
    <xf numFmtId="0" fontId="17" fillId="0" borderId="9" xfId="0" applyFont="1" applyFill="1" applyBorder="1" applyAlignment="1"/>
    <xf numFmtId="0" fontId="17" fillId="0" borderId="15" xfId="0" applyFont="1" applyFill="1" applyBorder="1" applyAlignment="1"/>
    <xf numFmtId="0" fontId="17" fillId="0" borderId="0" xfId="0" applyFont="1" applyFill="1" applyBorder="1" applyAlignment="1"/>
    <xf numFmtId="0" fontId="17" fillId="5" borderId="2" xfId="0" applyFont="1" applyFill="1" applyBorder="1" applyAlignment="1"/>
    <xf numFmtId="10" fontId="17" fillId="0" borderId="14" xfId="2" applyNumberFormat="1" applyFont="1" applyFill="1" applyBorder="1" applyAlignment="1"/>
    <xf numFmtId="43" fontId="17" fillId="0" borderId="2" xfId="1" applyNumberFormat="1" applyFont="1" applyFill="1" applyBorder="1" applyAlignment="1"/>
    <xf numFmtId="187" fontId="17" fillId="0" borderId="14" xfId="1" applyNumberFormat="1" applyFont="1" applyFill="1" applyBorder="1" applyAlignment="1"/>
    <xf numFmtId="187" fontId="17" fillId="0" borderId="2" xfId="1" applyNumberFormat="1" applyFont="1" applyFill="1" applyBorder="1" applyAlignment="1"/>
    <xf numFmtId="0" fontId="17" fillId="0" borderId="2" xfId="0" applyFont="1" applyFill="1" applyBorder="1" applyAlignment="1"/>
    <xf numFmtId="0" fontId="17" fillId="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</cellXfs>
  <cellStyles count="8">
    <cellStyle name="Normal 4" xfId="7"/>
    <cellStyle name="Normal 7" xfId="3"/>
    <cellStyle name="เครื่องหมายจุลภาค" xfId="1" builtinId="3"/>
    <cellStyle name="ปกติ" xfId="0" builtinId="0"/>
    <cellStyle name="ปกติ 2" xfId="5"/>
    <cellStyle name="ปกติ 4" xfId="6"/>
    <cellStyle name="ปกติ 5" xfId="4"/>
    <cellStyle name="เปอร์เซ็นต์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opLeftCell="E1" zoomScale="85" zoomScaleNormal="85" workbookViewId="0">
      <selection activeCell="G51" sqref="G51"/>
    </sheetView>
  </sheetViews>
  <sheetFormatPr defaultRowHeight="12.75"/>
  <cols>
    <col min="1" max="1" width="9.28515625" customWidth="1"/>
    <col min="2" max="2" width="13.28515625" customWidth="1"/>
    <col min="3" max="3" width="24.140625" customWidth="1"/>
    <col min="4" max="4" width="22.28515625" customWidth="1"/>
    <col min="5" max="5" width="14.140625" customWidth="1"/>
    <col min="6" max="6" width="12.5703125" style="48" customWidth="1"/>
    <col min="7" max="7" width="11.85546875" style="24" customWidth="1"/>
    <col min="8" max="8" width="12.140625" customWidth="1"/>
    <col min="9" max="9" width="11.7109375" customWidth="1"/>
    <col min="10" max="10" width="9.85546875" bestFit="1" customWidth="1"/>
    <col min="11" max="11" width="13.7109375" customWidth="1"/>
    <col min="12" max="12" width="12.7109375" customWidth="1"/>
    <col min="13" max="13" width="9.28515625" customWidth="1"/>
    <col min="14" max="14" width="10.28515625" customWidth="1"/>
    <col min="15" max="15" width="5.140625" customWidth="1"/>
    <col min="16" max="16" width="4.85546875" customWidth="1"/>
    <col min="17" max="17" width="7.5703125" customWidth="1"/>
    <col min="18" max="18" width="9.85546875" customWidth="1"/>
    <col min="21" max="21" width="14.42578125" customWidth="1"/>
  </cols>
  <sheetData>
    <row r="1" spans="1:22" s="10" customFormat="1" ht="24" customHeight="1" thickBot="1">
      <c r="A1" s="10" t="s">
        <v>18</v>
      </c>
      <c r="B1" s="40">
        <v>0.04</v>
      </c>
      <c r="C1" s="10" t="s">
        <v>42</v>
      </c>
      <c r="D1" s="57">
        <v>437560</v>
      </c>
      <c r="E1" s="10" t="s">
        <v>19</v>
      </c>
      <c r="F1" s="47" t="s">
        <v>18</v>
      </c>
      <c r="G1" s="19">
        <f>D1*$B$1</f>
        <v>17502.400000000001</v>
      </c>
      <c r="H1" s="23" t="s">
        <v>19</v>
      </c>
      <c r="I1" s="21">
        <v>17370</v>
      </c>
      <c r="J1" s="10" t="s">
        <v>19</v>
      </c>
      <c r="K1" s="10" t="s">
        <v>28</v>
      </c>
      <c r="L1" s="22">
        <f>G1-I1</f>
        <v>132.40000000000146</v>
      </c>
      <c r="N1" s="20" t="s">
        <v>19</v>
      </c>
    </row>
    <row r="2" spans="1:22" ht="22.5" customHeight="1">
      <c r="J2" s="5" t="s">
        <v>25</v>
      </c>
      <c r="Q2" s="18" t="s">
        <v>20</v>
      </c>
    </row>
    <row r="3" spans="1:22" ht="21">
      <c r="A3" s="1" t="s">
        <v>0</v>
      </c>
      <c r="B3" s="166" t="s">
        <v>40</v>
      </c>
      <c r="C3" s="1" t="s">
        <v>1</v>
      </c>
      <c r="D3" s="168" t="s">
        <v>6</v>
      </c>
      <c r="E3" s="168" t="s">
        <v>41</v>
      </c>
      <c r="F3" s="6" t="s">
        <v>14</v>
      </c>
      <c r="G3" s="25" t="s">
        <v>21</v>
      </c>
      <c r="H3" s="6" t="s">
        <v>16</v>
      </c>
      <c r="I3" s="6" t="s">
        <v>2</v>
      </c>
      <c r="J3" s="13" t="s">
        <v>2</v>
      </c>
      <c r="K3" s="6" t="s">
        <v>14</v>
      </c>
      <c r="L3" s="6" t="s">
        <v>14</v>
      </c>
      <c r="M3" s="6" t="s">
        <v>26</v>
      </c>
      <c r="N3" s="6" t="s">
        <v>4</v>
      </c>
      <c r="Q3" s="17" t="s">
        <v>21</v>
      </c>
      <c r="R3" s="17" t="s">
        <v>22</v>
      </c>
      <c r="S3" s="17" t="s">
        <v>3</v>
      </c>
      <c r="U3" s="18" t="s">
        <v>43</v>
      </c>
    </row>
    <row r="4" spans="1:22" ht="21">
      <c r="A4" s="2" t="s">
        <v>5</v>
      </c>
      <c r="B4" s="167"/>
      <c r="C4" s="2"/>
      <c r="D4" s="169"/>
      <c r="E4" s="169"/>
      <c r="F4" s="7" t="s">
        <v>13</v>
      </c>
      <c r="G4" s="26" t="s">
        <v>27</v>
      </c>
      <c r="H4" s="7" t="s">
        <v>17</v>
      </c>
      <c r="I4" s="7" t="s">
        <v>17</v>
      </c>
      <c r="J4" s="14" t="s">
        <v>17</v>
      </c>
      <c r="K4" s="7" t="s">
        <v>15</v>
      </c>
      <c r="L4" s="7" t="s">
        <v>7</v>
      </c>
      <c r="M4" s="7" t="s">
        <v>27</v>
      </c>
      <c r="N4" s="7"/>
      <c r="Q4" s="61" t="s">
        <v>100</v>
      </c>
      <c r="R4" s="8" t="s">
        <v>101</v>
      </c>
      <c r="S4" s="15">
        <v>0</v>
      </c>
      <c r="U4" s="16" t="s">
        <v>44</v>
      </c>
      <c r="V4" s="9">
        <v>19430</v>
      </c>
    </row>
    <row r="5" spans="1:22" ht="21">
      <c r="A5" s="3">
        <v>1</v>
      </c>
      <c r="B5" s="3">
        <v>1</v>
      </c>
      <c r="C5" s="4" t="s">
        <v>50</v>
      </c>
      <c r="D5" s="4" t="s">
        <v>11</v>
      </c>
      <c r="E5" s="3" t="s">
        <v>44</v>
      </c>
      <c r="F5" s="52">
        <v>7370</v>
      </c>
      <c r="G5" s="27">
        <v>93</v>
      </c>
      <c r="H5" s="15">
        <f t="shared" ref="H5:H44" si="0">VLOOKUP(G5,$Q$4:$T$43,3,FALSE)</f>
        <v>4.3499999999999997E-2</v>
      </c>
      <c r="I5" s="12">
        <f>H5*F5</f>
        <v>320.59499999999997</v>
      </c>
      <c r="J5" s="9">
        <f t="shared" ref="J5:J44" si="1">ROUNDUP(I5,-1)</f>
        <v>330</v>
      </c>
      <c r="K5" s="9">
        <f t="shared" ref="K5:K44" si="2">J5+F5</f>
        <v>7700</v>
      </c>
      <c r="L5" s="9">
        <f>VLOOKUP(E5,$U$4:$V$9,2,FALSE)</f>
        <v>19430</v>
      </c>
      <c r="M5" s="8" t="str">
        <f>VLOOKUP(G5,$Q$4:$T$43,2,FALSE)</f>
        <v>ดีมาก</v>
      </c>
      <c r="N5" s="8"/>
      <c r="Q5" s="8">
        <v>65</v>
      </c>
      <c r="R5" s="16" t="s">
        <v>23</v>
      </c>
      <c r="S5" s="15">
        <v>0</v>
      </c>
      <c r="U5" s="16" t="s">
        <v>45</v>
      </c>
      <c r="V5" s="9">
        <v>23970</v>
      </c>
    </row>
    <row r="6" spans="1:22" ht="21">
      <c r="A6" s="3">
        <v>2</v>
      </c>
      <c r="B6" s="3">
        <v>2</v>
      </c>
      <c r="C6" s="4" t="s">
        <v>51</v>
      </c>
      <c r="D6" s="4" t="s">
        <v>11</v>
      </c>
      <c r="E6" s="3" t="s">
        <v>44</v>
      </c>
      <c r="F6" s="49">
        <v>8160</v>
      </c>
      <c r="G6" s="27">
        <v>88</v>
      </c>
      <c r="H6" s="15">
        <f t="shared" si="0"/>
        <v>4.3499999999999997E-2</v>
      </c>
      <c r="I6" s="12">
        <f t="shared" ref="I6:I44" si="3">H6*F6</f>
        <v>354.96</v>
      </c>
      <c r="J6" s="9">
        <f t="shared" si="1"/>
        <v>360</v>
      </c>
      <c r="K6" s="9">
        <f t="shared" si="2"/>
        <v>8520</v>
      </c>
      <c r="L6" s="9">
        <f t="shared" ref="L6:L44" si="4">VLOOKUP(E6,$U$4:$V$9,2,FALSE)</f>
        <v>19430</v>
      </c>
      <c r="M6" s="8" t="str">
        <f t="shared" ref="M6:M44" si="5">VLOOKUP(G6,$Q$4:$T$43,2,FALSE)</f>
        <v>ดีมาก</v>
      </c>
      <c r="N6" s="8"/>
      <c r="Q6" s="8">
        <v>66</v>
      </c>
      <c r="R6" s="16" t="s">
        <v>23</v>
      </c>
      <c r="S6" s="15">
        <f>$S$5</f>
        <v>0</v>
      </c>
      <c r="U6" s="16" t="s">
        <v>46</v>
      </c>
      <c r="V6" s="9">
        <v>59790</v>
      </c>
    </row>
    <row r="7" spans="1:22" ht="21">
      <c r="A7" s="3">
        <v>3</v>
      </c>
      <c r="B7" s="3">
        <v>3</v>
      </c>
      <c r="C7" s="4" t="s">
        <v>52</v>
      </c>
      <c r="D7" s="4" t="s">
        <v>11</v>
      </c>
      <c r="E7" s="3" t="s">
        <v>44</v>
      </c>
      <c r="F7" s="49">
        <v>7770</v>
      </c>
      <c r="G7" s="27">
        <v>89</v>
      </c>
      <c r="H7" s="15">
        <f t="shared" si="0"/>
        <v>4.3499999999999997E-2</v>
      </c>
      <c r="I7" s="12">
        <f t="shared" si="3"/>
        <v>337.995</v>
      </c>
      <c r="J7" s="9">
        <f t="shared" si="1"/>
        <v>340</v>
      </c>
      <c r="K7" s="9">
        <f t="shared" si="2"/>
        <v>8110</v>
      </c>
      <c r="L7" s="9">
        <f t="shared" si="4"/>
        <v>19430</v>
      </c>
      <c r="M7" s="8" t="str">
        <f t="shared" si="5"/>
        <v>ดีมาก</v>
      </c>
      <c r="N7" s="8"/>
      <c r="Q7" s="8">
        <v>67</v>
      </c>
      <c r="R7" s="16" t="s">
        <v>23</v>
      </c>
      <c r="S7" s="15">
        <f t="shared" ref="S7:S14" si="6">$S$5</f>
        <v>0</v>
      </c>
      <c r="U7" s="16" t="s">
        <v>47</v>
      </c>
      <c r="V7" s="9">
        <v>33360</v>
      </c>
    </row>
    <row r="8" spans="1:22" ht="21">
      <c r="A8" s="3">
        <v>4</v>
      </c>
      <c r="B8" s="3">
        <v>4</v>
      </c>
      <c r="C8" s="4" t="s">
        <v>53</v>
      </c>
      <c r="D8" s="4" t="s">
        <v>54</v>
      </c>
      <c r="E8" s="3" t="s">
        <v>45</v>
      </c>
      <c r="F8" s="49">
        <v>9050</v>
      </c>
      <c r="G8" s="27">
        <v>89</v>
      </c>
      <c r="H8" s="15">
        <f t="shared" si="0"/>
        <v>4.3499999999999997E-2</v>
      </c>
      <c r="I8" s="12">
        <f t="shared" si="3"/>
        <v>393.67499999999995</v>
      </c>
      <c r="J8" s="9">
        <f t="shared" si="1"/>
        <v>400</v>
      </c>
      <c r="K8" s="9">
        <f t="shared" si="2"/>
        <v>9450</v>
      </c>
      <c r="L8" s="9">
        <f t="shared" si="4"/>
        <v>23970</v>
      </c>
      <c r="M8" s="8" t="str">
        <f t="shared" si="5"/>
        <v>ดีมาก</v>
      </c>
      <c r="N8" s="8"/>
      <c r="Q8" s="8">
        <v>68</v>
      </c>
      <c r="R8" s="16" t="s">
        <v>23</v>
      </c>
      <c r="S8" s="15">
        <f t="shared" si="6"/>
        <v>0</v>
      </c>
      <c r="U8" s="16" t="s">
        <v>48</v>
      </c>
      <c r="V8" s="9">
        <v>42830</v>
      </c>
    </row>
    <row r="9" spans="1:22" ht="21">
      <c r="A9" s="3">
        <v>5</v>
      </c>
      <c r="B9" s="3">
        <v>5</v>
      </c>
      <c r="C9" s="4" t="s">
        <v>55</v>
      </c>
      <c r="D9" s="4" t="s">
        <v>69</v>
      </c>
      <c r="E9" s="3" t="s">
        <v>45</v>
      </c>
      <c r="F9" s="49">
        <v>8160</v>
      </c>
      <c r="G9" s="27">
        <v>69</v>
      </c>
      <c r="H9" s="15">
        <f t="shared" si="0"/>
        <v>0</v>
      </c>
      <c r="I9" s="12">
        <f t="shared" si="3"/>
        <v>0</v>
      </c>
      <c r="J9" s="9">
        <f t="shared" si="1"/>
        <v>0</v>
      </c>
      <c r="K9" s="9">
        <f t="shared" si="2"/>
        <v>8160</v>
      </c>
      <c r="L9" s="9">
        <f t="shared" si="4"/>
        <v>23970</v>
      </c>
      <c r="M9" s="8" t="str">
        <f t="shared" si="5"/>
        <v>พอใช้</v>
      </c>
      <c r="N9" s="8"/>
      <c r="Q9" s="8">
        <v>69</v>
      </c>
      <c r="R9" s="16" t="s">
        <v>23</v>
      </c>
      <c r="S9" s="15">
        <f t="shared" si="6"/>
        <v>0</v>
      </c>
      <c r="U9" s="16" t="s">
        <v>49</v>
      </c>
      <c r="V9" s="9">
        <v>68350</v>
      </c>
    </row>
    <row r="10" spans="1:22" ht="24.75" customHeight="1">
      <c r="A10" s="3">
        <v>6</v>
      </c>
      <c r="B10" s="44">
        <v>6</v>
      </c>
      <c r="C10" s="45" t="s">
        <v>56</v>
      </c>
      <c r="D10" s="46" t="s">
        <v>57</v>
      </c>
      <c r="E10" s="44" t="s">
        <v>44</v>
      </c>
      <c r="F10" s="49">
        <v>6980</v>
      </c>
      <c r="G10" s="27">
        <v>89</v>
      </c>
      <c r="H10" s="15">
        <f t="shared" si="0"/>
        <v>4.3499999999999997E-2</v>
      </c>
      <c r="I10" s="12">
        <f t="shared" si="3"/>
        <v>303.63</v>
      </c>
      <c r="J10" s="9">
        <f t="shared" si="1"/>
        <v>310</v>
      </c>
      <c r="K10" s="9">
        <f t="shared" si="2"/>
        <v>7290</v>
      </c>
      <c r="L10" s="9">
        <f t="shared" si="4"/>
        <v>19430</v>
      </c>
      <c r="M10" s="8" t="str">
        <f t="shared" si="5"/>
        <v>ดีมาก</v>
      </c>
      <c r="N10" s="8"/>
      <c r="Q10" s="8">
        <v>70</v>
      </c>
      <c r="R10" s="16" t="s">
        <v>23</v>
      </c>
      <c r="S10" s="15">
        <f t="shared" si="6"/>
        <v>0</v>
      </c>
      <c r="U10" s="41"/>
      <c r="V10" s="42"/>
    </row>
    <row r="11" spans="1:22" ht="21">
      <c r="A11" s="3">
        <v>7</v>
      </c>
      <c r="B11" s="3">
        <v>7</v>
      </c>
      <c r="C11" s="4" t="s">
        <v>58</v>
      </c>
      <c r="D11" s="4" t="s">
        <v>59</v>
      </c>
      <c r="E11" s="3" t="s">
        <v>45</v>
      </c>
      <c r="F11" s="49">
        <v>8570</v>
      </c>
      <c r="G11" s="27">
        <v>98</v>
      </c>
      <c r="H11" s="15">
        <f t="shared" si="0"/>
        <v>5.2999999999999999E-2</v>
      </c>
      <c r="I11" s="12">
        <f t="shared" si="3"/>
        <v>454.21</v>
      </c>
      <c r="J11" s="9">
        <f t="shared" si="1"/>
        <v>460</v>
      </c>
      <c r="K11" s="9">
        <f t="shared" si="2"/>
        <v>9030</v>
      </c>
      <c r="L11" s="9">
        <f t="shared" si="4"/>
        <v>23970</v>
      </c>
      <c r="M11" s="8" t="str">
        <f t="shared" si="5"/>
        <v>ดีเด่น</v>
      </c>
      <c r="N11" s="8"/>
      <c r="Q11" s="8">
        <v>71</v>
      </c>
      <c r="R11" s="16" t="s">
        <v>23</v>
      </c>
      <c r="S11" s="15">
        <f t="shared" si="6"/>
        <v>0</v>
      </c>
      <c r="U11" s="29"/>
      <c r="V11" s="43"/>
    </row>
    <row r="12" spans="1:22" ht="21">
      <c r="A12" s="3">
        <v>8</v>
      </c>
      <c r="B12" s="3">
        <v>8</v>
      </c>
      <c r="C12" s="4" t="s">
        <v>60</v>
      </c>
      <c r="D12" s="4" t="s">
        <v>12</v>
      </c>
      <c r="E12" s="3" t="s">
        <v>47</v>
      </c>
      <c r="F12" s="49">
        <v>11050</v>
      </c>
      <c r="G12" s="27">
        <v>98</v>
      </c>
      <c r="H12" s="15">
        <f t="shared" si="0"/>
        <v>5.2999999999999999E-2</v>
      </c>
      <c r="I12" s="12">
        <f t="shared" si="3"/>
        <v>585.65</v>
      </c>
      <c r="J12" s="9">
        <f t="shared" si="1"/>
        <v>590</v>
      </c>
      <c r="K12" s="9">
        <f t="shared" si="2"/>
        <v>11640</v>
      </c>
      <c r="L12" s="9">
        <f t="shared" si="4"/>
        <v>33360</v>
      </c>
      <c r="M12" s="8" t="str">
        <f t="shared" si="5"/>
        <v>ดีเด่น</v>
      </c>
      <c r="N12" s="8"/>
      <c r="Q12" s="8">
        <v>72</v>
      </c>
      <c r="R12" s="16" t="s">
        <v>23</v>
      </c>
      <c r="S12" s="15">
        <f t="shared" si="6"/>
        <v>0</v>
      </c>
      <c r="U12" s="5"/>
    </row>
    <row r="13" spans="1:22" ht="21">
      <c r="A13" s="3">
        <v>9</v>
      </c>
      <c r="B13" s="3">
        <v>9</v>
      </c>
      <c r="C13" s="4" t="s">
        <v>61</v>
      </c>
      <c r="D13" s="4" t="s">
        <v>87</v>
      </c>
      <c r="E13" s="3" t="s">
        <v>47</v>
      </c>
      <c r="F13" s="49">
        <v>10520</v>
      </c>
      <c r="G13" s="27">
        <v>80</v>
      </c>
      <c r="H13" s="15">
        <f t="shared" si="0"/>
        <v>0.03</v>
      </c>
      <c r="I13" s="12">
        <f t="shared" si="3"/>
        <v>315.59999999999997</v>
      </c>
      <c r="J13" s="9">
        <f t="shared" si="1"/>
        <v>320</v>
      </c>
      <c r="K13" s="9">
        <f t="shared" si="2"/>
        <v>10840</v>
      </c>
      <c r="L13" s="9">
        <f t="shared" si="4"/>
        <v>33360</v>
      </c>
      <c r="M13" s="8" t="str">
        <f t="shared" si="5"/>
        <v>ดี</v>
      </c>
      <c r="N13" s="8"/>
      <c r="Q13" s="8">
        <v>73</v>
      </c>
      <c r="R13" s="16" t="s">
        <v>23</v>
      </c>
      <c r="S13" s="15">
        <f t="shared" si="6"/>
        <v>0</v>
      </c>
    </row>
    <row r="14" spans="1:22" ht="21">
      <c r="A14" s="3">
        <v>10</v>
      </c>
      <c r="B14" s="3">
        <v>10</v>
      </c>
      <c r="C14" s="4" t="s">
        <v>62</v>
      </c>
      <c r="D14" s="4" t="s">
        <v>87</v>
      </c>
      <c r="E14" s="3" t="s">
        <v>47</v>
      </c>
      <c r="F14" s="49">
        <v>11610</v>
      </c>
      <c r="G14" s="27">
        <v>89</v>
      </c>
      <c r="H14" s="15">
        <f t="shared" si="0"/>
        <v>4.3499999999999997E-2</v>
      </c>
      <c r="I14" s="12">
        <f t="shared" si="3"/>
        <v>505.03499999999997</v>
      </c>
      <c r="J14" s="9">
        <f t="shared" si="1"/>
        <v>510</v>
      </c>
      <c r="K14" s="9">
        <f t="shared" si="2"/>
        <v>12120</v>
      </c>
      <c r="L14" s="9">
        <f t="shared" si="4"/>
        <v>33360</v>
      </c>
      <c r="M14" s="8" t="str">
        <f t="shared" si="5"/>
        <v>ดีมาก</v>
      </c>
      <c r="N14" s="8"/>
      <c r="Q14" s="60">
        <v>74</v>
      </c>
      <c r="R14" s="16" t="s">
        <v>23</v>
      </c>
      <c r="S14" s="15">
        <f t="shared" si="6"/>
        <v>0</v>
      </c>
    </row>
    <row r="15" spans="1:22" ht="21">
      <c r="A15" s="3">
        <v>11</v>
      </c>
      <c r="B15" s="3">
        <v>11</v>
      </c>
      <c r="C15" s="4" t="s">
        <v>63</v>
      </c>
      <c r="D15" s="4" t="s">
        <v>87</v>
      </c>
      <c r="E15" s="3" t="s">
        <v>47</v>
      </c>
      <c r="F15" s="49">
        <v>12200</v>
      </c>
      <c r="G15" s="27">
        <v>89</v>
      </c>
      <c r="H15" s="15">
        <f t="shared" si="0"/>
        <v>4.3499999999999997E-2</v>
      </c>
      <c r="I15" s="12">
        <f t="shared" si="3"/>
        <v>530.69999999999993</v>
      </c>
      <c r="J15" s="9">
        <f t="shared" si="1"/>
        <v>540</v>
      </c>
      <c r="K15" s="9">
        <f t="shared" si="2"/>
        <v>12740</v>
      </c>
      <c r="L15" s="9">
        <f t="shared" si="4"/>
        <v>33360</v>
      </c>
      <c r="M15" s="8" t="str">
        <f t="shared" si="5"/>
        <v>ดีมาก</v>
      </c>
      <c r="N15" s="8"/>
      <c r="Q15" s="37">
        <v>75</v>
      </c>
      <c r="R15" s="38" t="s">
        <v>24</v>
      </c>
      <c r="S15" s="39">
        <v>0.03</v>
      </c>
    </row>
    <row r="16" spans="1:22" ht="21">
      <c r="A16" s="3">
        <v>12</v>
      </c>
      <c r="B16" s="3">
        <v>12</v>
      </c>
      <c r="C16" s="4" t="s">
        <v>64</v>
      </c>
      <c r="D16" s="4" t="s">
        <v>87</v>
      </c>
      <c r="E16" s="3" t="s">
        <v>47</v>
      </c>
      <c r="F16" s="49">
        <v>12200</v>
      </c>
      <c r="G16" s="27">
        <v>89</v>
      </c>
      <c r="H16" s="15">
        <f t="shared" si="0"/>
        <v>4.3499999999999997E-2</v>
      </c>
      <c r="I16" s="12">
        <f t="shared" si="3"/>
        <v>530.69999999999993</v>
      </c>
      <c r="J16" s="9">
        <f t="shared" si="1"/>
        <v>540</v>
      </c>
      <c r="K16" s="9">
        <f t="shared" si="2"/>
        <v>12740</v>
      </c>
      <c r="L16" s="9">
        <f t="shared" si="4"/>
        <v>33360</v>
      </c>
      <c r="M16" s="8" t="str">
        <f t="shared" si="5"/>
        <v>ดีมาก</v>
      </c>
      <c r="N16" s="8"/>
      <c r="Q16" s="8">
        <v>76</v>
      </c>
      <c r="R16" s="16" t="s">
        <v>24</v>
      </c>
      <c r="S16" s="15">
        <f t="shared" ref="S16:S24" si="7">$S$15</f>
        <v>0.03</v>
      </c>
    </row>
    <row r="17" spans="1:19" ht="21">
      <c r="A17" s="3">
        <v>13</v>
      </c>
      <c r="B17" s="3">
        <v>13</v>
      </c>
      <c r="C17" s="4" t="s">
        <v>65</v>
      </c>
      <c r="D17" s="4" t="s">
        <v>87</v>
      </c>
      <c r="E17" s="3" t="s">
        <v>47</v>
      </c>
      <c r="F17" s="49">
        <v>10010</v>
      </c>
      <c r="G17" s="27">
        <v>88</v>
      </c>
      <c r="H17" s="15">
        <f t="shared" si="0"/>
        <v>4.3499999999999997E-2</v>
      </c>
      <c r="I17" s="12">
        <f t="shared" si="3"/>
        <v>435.43499999999995</v>
      </c>
      <c r="J17" s="9">
        <f t="shared" si="1"/>
        <v>440</v>
      </c>
      <c r="K17" s="9">
        <f t="shared" si="2"/>
        <v>10450</v>
      </c>
      <c r="L17" s="9">
        <f t="shared" si="4"/>
        <v>33360</v>
      </c>
      <c r="M17" s="8" t="str">
        <f t="shared" si="5"/>
        <v>ดีมาก</v>
      </c>
      <c r="N17" s="8"/>
      <c r="Q17" s="8">
        <v>77</v>
      </c>
      <c r="R17" s="16" t="s">
        <v>24</v>
      </c>
      <c r="S17" s="15">
        <f t="shared" si="7"/>
        <v>0.03</v>
      </c>
    </row>
    <row r="18" spans="1:19" ht="21">
      <c r="A18" s="3">
        <v>14</v>
      </c>
      <c r="B18" s="3">
        <v>14</v>
      </c>
      <c r="C18" s="4" t="s">
        <v>67</v>
      </c>
      <c r="D18" s="4" t="s">
        <v>8</v>
      </c>
      <c r="E18" s="3" t="s">
        <v>47</v>
      </c>
      <c r="F18" s="49">
        <v>11610</v>
      </c>
      <c r="G18" s="27">
        <v>89</v>
      </c>
      <c r="H18" s="15">
        <f t="shared" si="0"/>
        <v>4.3499999999999997E-2</v>
      </c>
      <c r="I18" s="12">
        <f t="shared" si="3"/>
        <v>505.03499999999997</v>
      </c>
      <c r="J18" s="9">
        <f t="shared" si="1"/>
        <v>510</v>
      </c>
      <c r="K18" s="9">
        <f t="shared" si="2"/>
        <v>12120</v>
      </c>
      <c r="L18" s="9">
        <f t="shared" si="4"/>
        <v>33360</v>
      </c>
      <c r="M18" s="8" t="str">
        <f t="shared" si="5"/>
        <v>ดีมาก</v>
      </c>
      <c r="N18" s="8"/>
      <c r="Q18" s="8">
        <v>78</v>
      </c>
      <c r="R18" s="16" t="s">
        <v>24</v>
      </c>
      <c r="S18" s="15">
        <f t="shared" si="7"/>
        <v>0.03</v>
      </c>
    </row>
    <row r="19" spans="1:19" ht="21">
      <c r="A19" s="3">
        <v>15</v>
      </c>
      <c r="B19" s="3">
        <v>15</v>
      </c>
      <c r="C19" s="4" t="s">
        <v>68</v>
      </c>
      <c r="D19" s="4" t="s">
        <v>8</v>
      </c>
      <c r="E19" s="3" t="s">
        <v>47</v>
      </c>
      <c r="F19" s="49">
        <v>11610</v>
      </c>
      <c r="G19" s="27">
        <v>88</v>
      </c>
      <c r="H19" s="15">
        <f t="shared" si="0"/>
        <v>4.3499999999999997E-2</v>
      </c>
      <c r="I19" s="12">
        <f t="shared" si="3"/>
        <v>505.03499999999997</v>
      </c>
      <c r="J19" s="9">
        <f t="shared" si="1"/>
        <v>510</v>
      </c>
      <c r="K19" s="9">
        <f t="shared" si="2"/>
        <v>12120</v>
      </c>
      <c r="L19" s="9">
        <f t="shared" si="4"/>
        <v>33360</v>
      </c>
      <c r="M19" s="8" t="str">
        <f t="shared" si="5"/>
        <v>ดีมาก</v>
      </c>
      <c r="N19" s="8"/>
      <c r="Q19" s="8">
        <v>79</v>
      </c>
      <c r="R19" s="16" t="s">
        <v>24</v>
      </c>
      <c r="S19" s="15">
        <f t="shared" si="7"/>
        <v>0.03</v>
      </c>
    </row>
    <row r="20" spans="1:19" s="24" customFormat="1" ht="21">
      <c r="A20" s="3">
        <v>16</v>
      </c>
      <c r="B20" s="3">
        <v>16</v>
      </c>
      <c r="C20" s="31" t="s">
        <v>70</v>
      </c>
      <c r="D20" s="31" t="s">
        <v>71</v>
      </c>
      <c r="E20" s="30" t="s">
        <v>48</v>
      </c>
      <c r="F20" s="66">
        <v>10850</v>
      </c>
      <c r="G20" s="32">
        <v>88</v>
      </c>
      <c r="H20" s="33">
        <f t="shared" si="0"/>
        <v>4.3499999999999997E-2</v>
      </c>
      <c r="I20" s="34">
        <f t="shared" si="3"/>
        <v>471.97499999999997</v>
      </c>
      <c r="J20" s="32">
        <f t="shared" si="1"/>
        <v>480</v>
      </c>
      <c r="K20" s="32">
        <f t="shared" si="2"/>
        <v>11330</v>
      </c>
      <c r="L20" s="32">
        <f t="shared" si="4"/>
        <v>42830</v>
      </c>
      <c r="M20" s="16" t="str">
        <f t="shared" si="5"/>
        <v>ดีมาก</v>
      </c>
      <c r="N20" s="16"/>
      <c r="Q20" s="8">
        <v>80</v>
      </c>
      <c r="R20" s="16" t="s">
        <v>24</v>
      </c>
      <c r="S20" s="15">
        <f t="shared" si="7"/>
        <v>0.03</v>
      </c>
    </row>
    <row r="21" spans="1:19" s="24" customFormat="1" ht="21">
      <c r="A21" s="3">
        <v>17</v>
      </c>
      <c r="B21" s="3">
        <v>17</v>
      </c>
      <c r="C21" s="31" t="s">
        <v>72</v>
      </c>
      <c r="D21" s="31" t="s">
        <v>71</v>
      </c>
      <c r="E21" s="30" t="s">
        <v>48</v>
      </c>
      <c r="F21" s="66">
        <v>11400</v>
      </c>
      <c r="G21" s="32">
        <v>88</v>
      </c>
      <c r="H21" s="33">
        <f t="shared" si="0"/>
        <v>4.3499999999999997E-2</v>
      </c>
      <c r="I21" s="34">
        <f t="shared" si="3"/>
        <v>495.9</v>
      </c>
      <c r="J21" s="32">
        <f t="shared" si="1"/>
        <v>500</v>
      </c>
      <c r="K21" s="32">
        <f t="shared" si="2"/>
        <v>11900</v>
      </c>
      <c r="L21" s="32">
        <f t="shared" si="4"/>
        <v>42830</v>
      </c>
      <c r="M21" s="16" t="str">
        <f t="shared" si="5"/>
        <v>ดีมาก</v>
      </c>
      <c r="N21" s="16"/>
      <c r="Q21" s="8">
        <v>81</v>
      </c>
      <c r="R21" s="16" t="s">
        <v>24</v>
      </c>
      <c r="S21" s="15">
        <f t="shared" si="7"/>
        <v>0.03</v>
      </c>
    </row>
    <row r="22" spans="1:19" ht="21">
      <c r="A22" s="3">
        <v>18</v>
      </c>
      <c r="B22" s="3">
        <v>18</v>
      </c>
      <c r="C22" s="4" t="s">
        <v>73</v>
      </c>
      <c r="D22" s="4" t="s">
        <v>87</v>
      </c>
      <c r="E22" s="3" t="s">
        <v>49</v>
      </c>
      <c r="F22" s="66">
        <v>20610</v>
      </c>
      <c r="G22" s="32">
        <v>88</v>
      </c>
      <c r="H22" s="33">
        <f t="shared" si="0"/>
        <v>4.3499999999999997E-2</v>
      </c>
      <c r="I22" s="34">
        <f t="shared" si="3"/>
        <v>896.53499999999997</v>
      </c>
      <c r="J22" s="32">
        <f t="shared" si="1"/>
        <v>900</v>
      </c>
      <c r="K22" s="32">
        <f t="shared" si="2"/>
        <v>21510</v>
      </c>
      <c r="L22" s="32">
        <f t="shared" si="4"/>
        <v>68350</v>
      </c>
      <c r="M22" s="16" t="str">
        <f t="shared" si="5"/>
        <v>ดีมาก</v>
      </c>
      <c r="N22" s="16"/>
      <c r="Q22" s="8">
        <v>82</v>
      </c>
      <c r="R22" s="16" t="s">
        <v>24</v>
      </c>
      <c r="S22" s="15">
        <f t="shared" si="7"/>
        <v>0.03</v>
      </c>
    </row>
    <row r="23" spans="1:19" ht="21">
      <c r="A23" s="3">
        <v>19</v>
      </c>
      <c r="B23" s="3">
        <v>19</v>
      </c>
      <c r="C23" s="4" t="s">
        <v>74</v>
      </c>
      <c r="D23" s="4" t="s">
        <v>87</v>
      </c>
      <c r="E23" s="3" t="s">
        <v>49</v>
      </c>
      <c r="F23" s="49">
        <v>19020</v>
      </c>
      <c r="G23" s="27">
        <v>90</v>
      </c>
      <c r="H23" s="15">
        <f t="shared" si="0"/>
        <v>4.3499999999999997E-2</v>
      </c>
      <c r="I23" s="12">
        <f t="shared" si="3"/>
        <v>827.36999999999989</v>
      </c>
      <c r="J23" s="9">
        <f t="shared" si="1"/>
        <v>830</v>
      </c>
      <c r="K23" s="9">
        <f t="shared" si="2"/>
        <v>19850</v>
      </c>
      <c r="L23" s="9">
        <f t="shared" si="4"/>
        <v>68350</v>
      </c>
      <c r="M23" s="8" t="str">
        <f t="shared" si="5"/>
        <v>ดีมาก</v>
      </c>
      <c r="N23" s="8"/>
      <c r="Q23" s="8">
        <v>83</v>
      </c>
      <c r="R23" s="16" t="s">
        <v>24</v>
      </c>
      <c r="S23" s="15">
        <f t="shared" si="7"/>
        <v>0.03</v>
      </c>
    </row>
    <row r="24" spans="1:19" ht="21">
      <c r="A24" s="3">
        <v>20</v>
      </c>
      <c r="B24" s="3">
        <v>20</v>
      </c>
      <c r="C24" s="4" t="s">
        <v>75</v>
      </c>
      <c r="D24" s="4" t="s">
        <v>87</v>
      </c>
      <c r="E24" s="3" t="s">
        <v>47</v>
      </c>
      <c r="F24" s="49">
        <v>12810</v>
      </c>
      <c r="G24" s="27">
        <v>89</v>
      </c>
      <c r="H24" s="15">
        <f t="shared" si="0"/>
        <v>4.3499999999999997E-2</v>
      </c>
      <c r="I24" s="12">
        <f t="shared" si="3"/>
        <v>557.23500000000001</v>
      </c>
      <c r="J24" s="9">
        <f t="shared" si="1"/>
        <v>560</v>
      </c>
      <c r="K24" s="9">
        <f t="shared" si="2"/>
        <v>13370</v>
      </c>
      <c r="L24" s="9">
        <f t="shared" si="4"/>
        <v>33360</v>
      </c>
      <c r="M24" s="8" t="str">
        <f t="shared" si="5"/>
        <v>ดีมาก</v>
      </c>
      <c r="N24" s="8"/>
      <c r="Q24" s="8">
        <v>84</v>
      </c>
      <c r="R24" s="16" t="s">
        <v>24</v>
      </c>
      <c r="S24" s="15">
        <f t="shared" si="7"/>
        <v>0.03</v>
      </c>
    </row>
    <row r="25" spans="1:19" ht="21">
      <c r="A25" s="3">
        <v>21</v>
      </c>
      <c r="B25" s="3">
        <v>21</v>
      </c>
      <c r="C25" s="4" t="s">
        <v>76</v>
      </c>
      <c r="D25" s="4" t="s">
        <v>77</v>
      </c>
      <c r="E25" s="3" t="s">
        <v>47</v>
      </c>
      <c r="F25" s="49">
        <v>12200</v>
      </c>
      <c r="G25" s="27">
        <v>94</v>
      </c>
      <c r="H25" s="15">
        <f t="shared" si="0"/>
        <v>4.3499999999999997E-2</v>
      </c>
      <c r="I25" s="12">
        <f t="shared" si="3"/>
        <v>530.69999999999993</v>
      </c>
      <c r="J25" s="9">
        <f t="shared" si="1"/>
        <v>540</v>
      </c>
      <c r="K25" s="9">
        <f t="shared" si="2"/>
        <v>12740</v>
      </c>
      <c r="L25" s="9">
        <f t="shared" si="4"/>
        <v>33360</v>
      </c>
      <c r="M25" s="8" t="str">
        <f t="shared" si="5"/>
        <v>ดีมาก</v>
      </c>
      <c r="N25" s="8"/>
      <c r="Q25" s="37">
        <v>85</v>
      </c>
      <c r="R25" s="38" t="s">
        <v>9</v>
      </c>
      <c r="S25" s="39">
        <v>4.3499999999999997E-2</v>
      </c>
    </row>
    <row r="26" spans="1:19" ht="21">
      <c r="A26" s="3">
        <v>22</v>
      </c>
      <c r="B26" s="3">
        <v>22</v>
      </c>
      <c r="C26" s="4" t="s">
        <v>78</v>
      </c>
      <c r="D26" s="4" t="s">
        <v>11</v>
      </c>
      <c r="E26" s="3" t="s">
        <v>44</v>
      </c>
      <c r="F26" s="49">
        <v>7370</v>
      </c>
      <c r="G26" s="27">
        <v>94</v>
      </c>
      <c r="H26" s="15">
        <f t="shared" si="0"/>
        <v>4.3499999999999997E-2</v>
      </c>
      <c r="I26" s="12">
        <f t="shared" si="3"/>
        <v>320.59499999999997</v>
      </c>
      <c r="J26" s="9">
        <f t="shared" si="1"/>
        <v>330</v>
      </c>
      <c r="K26" s="9">
        <f t="shared" si="2"/>
        <v>7700</v>
      </c>
      <c r="L26" s="9">
        <f t="shared" si="4"/>
        <v>19430</v>
      </c>
      <c r="M26" s="8" t="str">
        <f t="shared" si="5"/>
        <v>ดีมาก</v>
      </c>
      <c r="N26" s="8"/>
      <c r="Q26" s="8">
        <v>86</v>
      </c>
      <c r="R26" s="16" t="s">
        <v>9</v>
      </c>
      <c r="S26" s="15">
        <f t="shared" ref="S26:S34" si="8">$S$25</f>
        <v>4.3499999999999997E-2</v>
      </c>
    </row>
    <row r="27" spans="1:19" ht="21">
      <c r="A27" s="3">
        <v>23</v>
      </c>
      <c r="B27" s="3">
        <v>23</v>
      </c>
      <c r="C27" s="4" t="s">
        <v>79</v>
      </c>
      <c r="D27" s="4" t="s">
        <v>11</v>
      </c>
      <c r="E27" s="3" t="s">
        <v>44</v>
      </c>
      <c r="F27" s="49">
        <v>6980</v>
      </c>
      <c r="G27" s="27">
        <v>84</v>
      </c>
      <c r="H27" s="15">
        <f t="shared" si="0"/>
        <v>0.03</v>
      </c>
      <c r="I27" s="12">
        <f t="shared" si="3"/>
        <v>209.4</v>
      </c>
      <c r="J27" s="9">
        <f t="shared" si="1"/>
        <v>210</v>
      </c>
      <c r="K27" s="9">
        <f t="shared" si="2"/>
        <v>7190</v>
      </c>
      <c r="L27" s="9">
        <f t="shared" si="4"/>
        <v>19430</v>
      </c>
      <c r="M27" s="8" t="str">
        <f t="shared" si="5"/>
        <v>ดี</v>
      </c>
      <c r="N27" s="8"/>
      <c r="Q27" s="8">
        <v>87</v>
      </c>
      <c r="R27" s="16" t="s">
        <v>9</v>
      </c>
      <c r="S27" s="15">
        <f t="shared" si="8"/>
        <v>4.3499999999999997E-2</v>
      </c>
    </row>
    <row r="28" spans="1:19" ht="21">
      <c r="A28" s="3">
        <v>24</v>
      </c>
      <c r="B28" s="3">
        <v>24</v>
      </c>
      <c r="C28" s="4" t="s">
        <v>80</v>
      </c>
      <c r="D28" s="4" t="s">
        <v>82</v>
      </c>
      <c r="E28" s="3" t="s">
        <v>47</v>
      </c>
      <c r="F28" s="49">
        <v>12200</v>
      </c>
      <c r="G28" s="27">
        <v>84</v>
      </c>
      <c r="H28" s="15">
        <f t="shared" si="0"/>
        <v>0.03</v>
      </c>
      <c r="I28" s="12">
        <f t="shared" si="3"/>
        <v>366</v>
      </c>
      <c r="J28" s="9">
        <f t="shared" si="1"/>
        <v>370</v>
      </c>
      <c r="K28" s="9">
        <f t="shared" si="2"/>
        <v>12570</v>
      </c>
      <c r="L28" s="9">
        <f t="shared" si="4"/>
        <v>33360</v>
      </c>
      <c r="M28" s="8" t="str">
        <f t="shared" si="5"/>
        <v>ดี</v>
      </c>
      <c r="N28" s="8"/>
      <c r="Q28" s="8">
        <v>88</v>
      </c>
      <c r="R28" s="16" t="s">
        <v>9</v>
      </c>
      <c r="S28" s="15">
        <f t="shared" si="8"/>
        <v>4.3499999999999997E-2</v>
      </c>
    </row>
    <row r="29" spans="1:19" ht="21">
      <c r="A29" s="3">
        <v>25</v>
      </c>
      <c r="B29" s="3">
        <v>25</v>
      </c>
      <c r="C29" s="4" t="s">
        <v>81</v>
      </c>
      <c r="D29" s="4" t="s">
        <v>82</v>
      </c>
      <c r="E29" s="3" t="s">
        <v>47</v>
      </c>
      <c r="F29" s="49">
        <v>11610</v>
      </c>
      <c r="G29" s="27">
        <v>84</v>
      </c>
      <c r="H29" s="15">
        <f t="shared" si="0"/>
        <v>0.03</v>
      </c>
      <c r="I29" s="12">
        <f t="shared" si="3"/>
        <v>348.3</v>
      </c>
      <c r="J29" s="9">
        <f t="shared" si="1"/>
        <v>350</v>
      </c>
      <c r="K29" s="9">
        <f t="shared" si="2"/>
        <v>11960</v>
      </c>
      <c r="L29" s="9">
        <f t="shared" si="4"/>
        <v>33360</v>
      </c>
      <c r="M29" s="8" t="str">
        <f t="shared" si="5"/>
        <v>ดี</v>
      </c>
      <c r="N29" s="8"/>
      <c r="Q29" s="8">
        <v>89</v>
      </c>
      <c r="R29" s="16" t="s">
        <v>9</v>
      </c>
      <c r="S29" s="15">
        <f t="shared" si="8"/>
        <v>4.3499999999999997E-2</v>
      </c>
    </row>
    <row r="30" spans="1:19" ht="21">
      <c r="A30" s="3">
        <v>26</v>
      </c>
      <c r="B30" s="3">
        <v>26</v>
      </c>
      <c r="C30" s="4" t="s">
        <v>83</v>
      </c>
      <c r="D30" s="4" t="s">
        <v>87</v>
      </c>
      <c r="E30" s="3" t="s">
        <v>47</v>
      </c>
      <c r="F30" s="49">
        <v>10010</v>
      </c>
      <c r="G30" s="27">
        <v>89</v>
      </c>
      <c r="H30" s="15">
        <f t="shared" si="0"/>
        <v>4.3499999999999997E-2</v>
      </c>
      <c r="I30" s="12">
        <f t="shared" si="3"/>
        <v>435.43499999999995</v>
      </c>
      <c r="J30" s="9">
        <f t="shared" si="1"/>
        <v>440</v>
      </c>
      <c r="K30" s="9">
        <f t="shared" si="2"/>
        <v>10450</v>
      </c>
      <c r="L30" s="9">
        <f t="shared" si="4"/>
        <v>33360</v>
      </c>
      <c r="M30" s="8" t="str">
        <f t="shared" si="5"/>
        <v>ดีมาก</v>
      </c>
      <c r="N30" s="8"/>
      <c r="Q30" s="65">
        <v>90</v>
      </c>
      <c r="R30" s="16" t="s">
        <v>9</v>
      </c>
      <c r="S30" s="15">
        <f t="shared" si="8"/>
        <v>4.3499999999999997E-2</v>
      </c>
    </row>
    <row r="31" spans="1:19" ht="21">
      <c r="A31" s="3">
        <v>27</v>
      </c>
      <c r="B31" s="3">
        <v>27</v>
      </c>
      <c r="C31" s="4" t="s">
        <v>84</v>
      </c>
      <c r="D31" s="4" t="s">
        <v>85</v>
      </c>
      <c r="E31" s="3" t="s">
        <v>45</v>
      </c>
      <c r="F31" s="49">
        <v>8160</v>
      </c>
      <c r="G31" s="27">
        <v>85</v>
      </c>
      <c r="H31" s="15">
        <f t="shared" si="0"/>
        <v>4.3499999999999997E-2</v>
      </c>
      <c r="I31" s="12">
        <f t="shared" si="3"/>
        <v>354.96</v>
      </c>
      <c r="J31" s="9">
        <f t="shared" si="1"/>
        <v>360</v>
      </c>
      <c r="K31" s="9">
        <f t="shared" si="2"/>
        <v>8520</v>
      </c>
      <c r="L31" s="9">
        <f t="shared" si="4"/>
        <v>23970</v>
      </c>
      <c r="M31" s="8" t="str">
        <f t="shared" si="5"/>
        <v>ดีมาก</v>
      </c>
      <c r="N31" s="8"/>
      <c r="Q31" s="8">
        <v>91</v>
      </c>
      <c r="R31" s="16" t="s">
        <v>9</v>
      </c>
      <c r="S31" s="15">
        <f t="shared" si="8"/>
        <v>4.3499999999999997E-2</v>
      </c>
    </row>
    <row r="32" spans="1:19" ht="21">
      <c r="A32" s="3">
        <v>28</v>
      </c>
      <c r="B32" s="3">
        <v>28</v>
      </c>
      <c r="C32" s="4" t="s">
        <v>86</v>
      </c>
      <c r="D32" s="4" t="s">
        <v>8</v>
      </c>
      <c r="E32" s="3" t="s">
        <v>47</v>
      </c>
      <c r="F32" s="49">
        <v>10520</v>
      </c>
      <c r="G32" s="27">
        <v>70</v>
      </c>
      <c r="H32" s="15">
        <f t="shared" si="0"/>
        <v>0</v>
      </c>
      <c r="I32" s="12">
        <f t="shared" si="3"/>
        <v>0</v>
      </c>
      <c r="J32" s="9">
        <f t="shared" si="1"/>
        <v>0</v>
      </c>
      <c r="K32" s="9">
        <f t="shared" si="2"/>
        <v>10520</v>
      </c>
      <c r="L32" s="9">
        <f t="shared" si="4"/>
        <v>33360</v>
      </c>
      <c r="M32" s="8" t="str">
        <f t="shared" si="5"/>
        <v>พอใช้</v>
      </c>
      <c r="N32" s="8"/>
      <c r="Q32" s="8">
        <v>92</v>
      </c>
      <c r="R32" s="16" t="s">
        <v>9</v>
      </c>
      <c r="S32" s="15">
        <f t="shared" si="8"/>
        <v>4.3499999999999997E-2</v>
      </c>
    </row>
    <row r="33" spans="1:19" ht="21">
      <c r="A33" s="3">
        <v>29</v>
      </c>
      <c r="B33" s="3">
        <v>29</v>
      </c>
      <c r="C33" s="4" t="s">
        <v>93</v>
      </c>
      <c r="D33" s="4" t="s">
        <v>8</v>
      </c>
      <c r="E33" s="3" t="s">
        <v>47</v>
      </c>
      <c r="F33" s="49">
        <v>11050</v>
      </c>
      <c r="G33" s="27">
        <v>84</v>
      </c>
      <c r="H33" s="15">
        <f t="shared" si="0"/>
        <v>0.03</v>
      </c>
      <c r="I33" s="12">
        <f t="shared" si="3"/>
        <v>331.5</v>
      </c>
      <c r="J33" s="9">
        <f t="shared" si="1"/>
        <v>340</v>
      </c>
      <c r="K33" s="9">
        <f t="shared" si="2"/>
        <v>11390</v>
      </c>
      <c r="L33" s="9">
        <f t="shared" si="4"/>
        <v>33360</v>
      </c>
      <c r="M33" s="8" t="str">
        <f t="shared" si="5"/>
        <v>ดี</v>
      </c>
      <c r="N33" s="8"/>
      <c r="Q33" s="8">
        <v>93</v>
      </c>
      <c r="R33" s="16" t="s">
        <v>9</v>
      </c>
      <c r="S33" s="15">
        <f t="shared" si="8"/>
        <v>4.3499999999999997E-2</v>
      </c>
    </row>
    <row r="34" spans="1:19" ht="21">
      <c r="A34" s="3">
        <v>30</v>
      </c>
      <c r="B34" s="3">
        <v>30</v>
      </c>
      <c r="C34" s="4" t="s">
        <v>94</v>
      </c>
      <c r="D34" s="4" t="s">
        <v>8</v>
      </c>
      <c r="E34" s="3" t="s">
        <v>47</v>
      </c>
      <c r="F34" s="49">
        <v>12200</v>
      </c>
      <c r="G34" s="27">
        <v>97</v>
      </c>
      <c r="H34" s="15">
        <f>VLOOKUP(G34,$Q$4:$T$40,3,FALSE)</f>
        <v>5.2999999999999999E-2</v>
      </c>
      <c r="I34" s="12">
        <f t="shared" si="3"/>
        <v>646.6</v>
      </c>
      <c r="J34" s="9">
        <f t="shared" si="1"/>
        <v>650</v>
      </c>
      <c r="K34" s="9">
        <f t="shared" si="2"/>
        <v>12850</v>
      </c>
      <c r="L34" s="9">
        <f t="shared" si="4"/>
        <v>33360</v>
      </c>
      <c r="M34" s="8" t="str">
        <f t="shared" si="5"/>
        <v>ดีเด่น</v>
      </c>
      <c r="N34" s="8"/>
      <c r="Q34" s="8">
        <v>94</v>
      </c>
      <c r="R34" s="16" t="s">
        <v>9</v>
      </c>
      <c r="S34" s="15">
        <f t="shared" si="8"/>
        <v>4.3499999999999997E-2</v>
      </c>
    </row>
    <row r="35" spans="1:19" ht="21">
      <c r="A35" s="3">
        <v>31</v>
      </c>
      <c r="B35" s="3">
        <v>31</v>
      </c>
      <c r="C35" s="4" t="s">
        <v>95</v>
      </c>
      <c r="D35" s="4" t="s">
        <v>8</v>
      </c>
      <c r="E35" s="3" t="s">
        <v>47</v>
      </c>
      <c r="F35" s="49">
        <v>12810</v>
      </c>
      <c r="G35" s="27">
        <v>89</v>
      </c>
      <c r="H35" s="15">
        <f t="shared" si="0"/>
        <v>4.3499999999999997E-2</v>
      </c>
      <c r="I35" s="12">
        <f t="shared" si="3"/>
        <v>557.23500000000001</v>
      </c>
      <c r="J35" s="9">
        <f t="shared" si="1"/>
        <v>560</v>
      </c>
      <c r="K35" s="9">
        <f t="shared" si="2"/>
        <v>13370</v>
      </c>
      <c r="L35" s="9">
        <f t="shared" si="4"/>
        <v>33360</v>
      </c>
      <c r="M35" s="8" t="str">
        <f t="shared" si="5"/>
        <v>ดีมาก</v>
      </c>
      <c r="N35" s="8"/>
      <c r="Q35" s="37">
        <v>95</v>
      </c>
      <c r="R35" s="38" t="s">
        <v>102</v>
      </c>
      <c r="S35" s="39">
        <v>5.2999999999999999E-2</v>
      </c>
    </row>
    <row r="36" spans="1:19" ht="21">
      <c r="A36" s="3">
        <v>32</v>
      </c>
      <c r="B36" s="3">
        <v>32</v>
      </c>
      <c r="C36" s="4" t="s">
        <v>96</v>
      </c>
      <c r="D36" s="4" t="s">
        <v>87</v>
      </c>
      <c r="E36" s="3" t="s">
        <v>47</v>
      </c>
      <c r="F36" s="49">
        <v>12810</v>
      </c>
      <c r="G36" s="27">
        <v>79</v>
      </c>
      <c r="H36" s="15">
        <f t="shared" si="0"/>
        <v>0.03</v>
      </c>
      <c r="I36" s="12">
        <f t="shared" si="3"/>
        <v>384.3</v>
      </c>
      <c r="J36" s="9">
        <f t="shared" si="1"/>
        <v>390</v>
      </c>
      <c r="K36" s="9">
        <f t="shared" si="2"/>
        <v>13200</v>
      </c>
      <c r="L36" s="9">
        <f t="shared" si="4"/>
        <v>33360</v>
      </c>
      <c r="M36" s="8" t="str">
        <f t="shared" si="5"/>
        <v>ดี</v>
      </c>
      <c r="N36" s="8"/>
      <c r="Q36" s="8">
        <v>96</v>
      </c>
      <c r="R36" s="16" t="s">
        <v>102</v>
      </c>
      <c r="S36" s="15">
        <f>$S$35</f>
        <v>5.2999999999999999E-2</v>
      </c>
    </row>
    <row r="37" spans="1:19" ht="21">
      <c r="A37" s="3">
        <v>33</v>
      </c>
      <c r="B37" s="3">
        <v>33</v>
      </c>
      <c r="C37" s="4" t="s">
        <v>97</v>
      </c>
      <c r="D37" s="4" t="s">
        <v>66</v>
      </c>
      <c r="E37" s="3" t="s">
        <v>47</v>
      </c>
      <c r="F37" s="49">
        <v>12810</v>
      </c>
      <c r="G37" s="27">
        <v>92</v>
      </c>
      <c r="H37" s="15">
        <f t="shared" si="0"/>
        <v>4.3499999999999997E-2</v>
      </c>
      <c r="I37" s="12">
        <f t="shared" si="3"/>
        <v>557.23500000000001</v>
      </c>
      <c r="J37" s="9">
        <f t="shared" si="1"/>
        <v>560</v>
      </c>
      <c r="K37" s="9">
        <f t="shared" si="2"/>
        <v>13370</v>
      </c>
      <c r="L37" s="9">
        <f t="shared" si="4"/>
        <v>33360</v>
      </c>
      <c r="M37" s="8" t="str">
        <f t="shared" si="5"/>
        <v>ดีมาก</v>
      </c>
      <c r="N37" s="8"/>
      <c r="Q37" s="8">
        <v>97</v>
      </c>
      <c r="R37" s="16" t="s">
        <v>102</v>
      </c>
      <c r="S37" s="15">
        <f>$S$35</f>
        <v>5.2999999999999999E-2</v>
      </c>
    </row>
    <row r="38" spans="1:19" ht="21">
      <c r="A38" s="3">
        <v>34</v>
      </c>
      <c r="B38" s="3">
        <v>34</v>
      </c>
      <c r="C38" s="4" t="s">
        <v>98</v>
      </c>
      <c r="D38" s="4" t="s">
        <v>87</v>
      </c>
      <c r="E38" s="3" t="s">
        <v>47</v>
      </c>
      <c r="F38" s="49">
        <v>10520</v>
      </c>
      <c r="G38" s="27">
        <v>84</v>
      </c>
      <c r="H38" s="15">
        <f t="shared" si="0"/>
        <v>0.03</v>
      </c>
      <c r="I38" s="12">
        <f t="shared" si="3"/>
        <v>315.59999999999997</v>
      </c>
      <c r="J38" s="9">
        <f t="shared" si="1"/>
        <v>320</v>
      </c>
      <c r="K38" s="9">
        <f t="shared" si="2"/>
        <v>10840</v>
      </c>
      <c r="L38" s="9">
        <f t="shared" si="4"/>
        <v>33360</v>
      </c>
      <c r="M38" s="8" t="str">
        <f t="shared" si="5"/>
        <v>ดี</v>
      </c>
      <c r="N38" s="8"/>
      <c r="Q38" s="8">
        <v>98</v>
      </c>
      <c r="R38" s="16" t="s">
        <v>102</v>
      </c>
      <c r="S38" s="15">
        <f>$S$35</f>
        <v>5.2999999999999999E-2</v>
      </c>
    </row>
    <row r="39" spans="1:19" ht="21">
      <c r="A39" s="3">
        <v>35</v>
      </c>
      <c r="B39" s="3">
        <v>35</v>
      </c>
      <c r="C39" s="4" t="s">
        <v>99</v>
      </c>
      <c r="D39" s="4" t="s">
        <v>8</v>
      </c>
      <c r="E39" s="3" t="s">
        <v>47</v>
      </c>
      <c r="F39" s="49">
        <v>11610</v>
      </c>
      <c r="G39" s="27">
        <v>84</v>
      </c>
      <c r="H39" s="15">
        <f t="shared" si="0"/>
        <v>0.03</v>
      </c>
      <c r="I39" s="12">
        <f t="shared" si="3"/>
        <v>348.3</v>
      </c>
      <c r="J39" s="9">
        <f t="shared" si="1"/>
        <v>350</v>
      </c>
      <c r="K39" s="9">
        <f t="shared" si="2"/>
        <v>11960</v>
      </c>
      <c r="L39" s="9">
        <f t="shared" si="4"/>
        <v>33360</v>
      </c>
      <c r="M39" s="8" t="str">
        <f t="shared" si="5"/>
        <v>ดี</v>
      </c>
      <c r="N39" s="8"/>
      <c r="Q39" s="8">
        <v>99</v>
      </c>
      <c r="R39" s="16" t="s">
        <v>102</v>
      </c>
      <c r="S39" s="15">
        <f>$S$35</f>
        <v>5.2999999999999999E-2</v>
      </c>
    </row>
    <row r="40" spans="1:19" ht="21">
      <c r="A40" s="3">
        <v>36</v>
      </c>
      <c r="B40" s="3">
        <v>36</v>
      </c>
      <c r="C40" s="4" t="s">
        <v>92</v>
      </c>
      <c r="D40" s="4" t="s">
        <v>8</v>
      </c>
      <c r="E40" s="3" t="s">
        <v>47</v>
      </c>
      <c r="F40" s="49">
        <v>12200</v>
      </c>
      <c r="G40" s="27">
        <v>88</v>
      </c>
      <c r="H40" s="15">
        <f t="shared" si="0"/>
        <v>4.3499999999999997E-2</v>
      </c>
      <c r="I40" s="12">
        <f t="shared" si="3"/>
        <v>530.69999999999993</v>
      </c>
      <c r="J40" s="9">
        <f t="shared" si="1"/>
        <v>540</v>
      </c>
      <c r="K40" s="9">
        <f t="shared" si="2"/>
        <v>12740</v>
      </c>
      <c r="L40" s="9">
        <f t="shared" si="4"/>
        <v>33360</v>
      </c>
      <c r="M40" s="8" t="str">
        <f t="shared" si="5"/>
        <v>ดีมาก</v>
      </c>
      <c r="N40" s="8"/>
      <c r="Q40" s="65">
        <v>100</v>
      </c>
      <c r="R40" s="16" t="s">
        <v>102</v>
      </c>
      <c r="S40" s="15">
        <f>$S$35</f>
        <v>5.2999999999999999E-2</v>
      </c>
    </row>
    <row r="41" spans="1:19" ht="21">
      <c r="A41" s="3">
        <v>37</v>
      </c>
      <c r="B41" s="3">
        <v>37</v>
      </c>
      <c r="C41" s="4" t="s">
        <v>91</v>
      </c>
      <c r="D41" s="4" t="s">
        <v>8</v>
      </c>
      <c r="E41" s="3" t="s">
        <v>47</v>
      </c>
      <c r="F41" s="49">
        <v>12200</v>
      </c>
      <c r="G41" s="27">
        <v>84</v>
      </c>
      <c r="H41" s="15">
        <f t="shared" si="0"/>
        <v>0.03</v>
      </c>
      <c r="I41" s="12">
        <f t="shared" si="3"/>
        <v>366</v>
      </c>
      <c r="J41" s="9">
        <f t="shared" si="1"/>
        <v>370</v>
      </c>
      <c r="K41" s="9">
        <f t="shared" si="2"/>
        <v>12570</v>
      </c>
      <c r="L41" s="9">
        <f t="shared" si="4"/>
        <v>33360</v>
      </c>
      <c r="M41" s="8" t="str">
        <f t="shared" si="5"/>
        <v>ดี</v>
      </c>
      <c r="N41" s="8"/>
      <c r="Q41" s="62"/>
      <c r="R41" s="41"/>
      <c r="S41" s="63"/>
    </row>
    <row r="42" spans="1:19" ht="21">
      <c r="A42" s="3">
        <v>38</v>
      </c>
      <c r="B42" s="3">
        <v>38</v>
      </c>
      <c r="C42" s="4" t="s">
        <v>90</v>
      </c>
      <c r="D42" s="4" t="s">
        <v>8</v>
      </c>
      <c r="E42" s="3" t="s">
        <v>47</v>
      </c>
      <c r="F42" s="49">
        <v>12810</v>
      </c>
      <c r="G42" s="27">
        <v>89</v>
      </c>
      <c r="H42" s="15">
        <f t="shared" si="0"/>
        <v>4.3499999999999997E-2</v>
      </c>
      <c r="I42" s="12">
        <f t="shared" si="3"/>
        <v>557.23500000000001</v>
      </c>
      <c r="J42" s="9">
        <f t="shared" si="1"/>
        <v>560</v>
      </c>
      <c r="K42" s="9">
        <f t="shared" si="2"/>
        <v>13370</v>
      </c>
      <c r="L42" s="9">
        <f t="shared" si="4"/>
        <v>33360</v>
      </c>
      <c r="M42" s="8" t="str">
        <f t="shared" si="5"/>
        <v>ดีมาก</v>
      </c>
      <c r="N42" s="8"/>
      <c r="Q42" s="28"/>
      <c r="R42" s="29"/>
      <c r="S42" s="64"/>
    </row>
    <row r="43" spans="1:19" ht="21">
      <c r="A43" s="3">
        <v>39</v>
      </c>
      <c r="B43" s="3">
        <v>39</v>
      </c>
      <c r="C43" s="4" t="s">
        <v>88</v>
      </c>
      <c r="D43" s="4" t="s">
        <v>11</v>
      </c>
      <c r="E43" s="3" t="s">
        <v>44</v>
      </c>
      <c r="F43" s="49">
        <v>8160</v>
      </c>
      <c r="G43" s="27">
        <v>87</v>
      </c>
      <c r="H43" s="15">
        <f t="shared" si="0"/>
        <v>4.3499999999999997E-2</v>
      </c>
      <c r="I43" s="12">
        <f t="shared" si="3"/>
        <v>354.96</v>
      </c>
      <c r="J43" s="9">
        <f t="shared" si="1"/>
        <v>360</v>
      </c>
      <c r="K43" s="9">
        <f t="shared" si="2"/>
        <v>8520</v>
      </c>
      <c r="L43" s="9">
        <f t="shared" si="4"/>
        <v>19430</v>
      </c>
      <c r="M43" s="8" t="str">
        <f t="shared" si="5"/>
        <v>ดีมาก</v>
      </c>
      <c r="N43" s="8"/>
      <c r="Q43" s="28"/>
      <c r="R43" s="29"/>
      <c r="S43" s="64"/>
    </row>
    <row r="44" spans="1:19" ht="21.75" thickBot="1">
      <c r="A44" s="3">
        <v>40</v>
      </c>
      <c r="B44" s="3">
        <v>40</v>
      </c>
      <c r="C44" s="4" t="s">
        <v>89</v>
      </c>
      <c r="D44" s="4" t="s">
        <v>11</v>
      </c>
      <c r="E44" s="3" t="s">
        <v>44</v>
      </c>
      <c r="F44" s="55">
        <v>7770</v>
      </c>
      <c r="G44" s="27">
        <v>85</v>
      </c>
      <c r="H44" s="15">
        <f t="shared" si="0"/>
        <v>4.3499999999999997E-2</v>
      </c>
      <c r="I44" s="12">
        <f t="shared" si="3"/>
        <v>337.995</v>
      </c>
      <c r="J44" s="9">
        <f t="shared" si="1"/>
        <v>340</v>
      </c>
      <c r="K44" s="9">
        <f t="shared" si="2"/>
        <v>8110</v>
      </c>
      <c r="L44" s="9">
        <f t="shared" si="4"/>
        <v>19430</v>
      </c>
      <c r="M44" s="8" t="str">
        <f t="shared" si="5"/>
        <v>ดีมาก</v>
      </c>
      <c r="N44" s="8"/>
      <c r="Q44" s="28"/>
      <c r="R44" s="29"/>
      <c r="S44" s="64"/>
    </row>
    <row r="45" spans="1:19" ht="21.75" thickBot="1">
      <c r="E45" s="54" t="s">
        <v>32</v>
      </c>
      <c r="F45" s="56">
        <f>SUM(F5:F44)</f>
        <v>437560</v>
      </c>
      <c r="I45" s="11"/>
      <c r="J45" s="35">
        <f>SUM(J5:J44)</f>
        <v>17370</v>
      </c>
      <c r="L45" s="53"/>
      <c r="Q45" s="28"/>
      <c r="R45" s="29"/>
      <c r="S45" s="64"/>
    </row>
    <row r="49" spans="5:7" ht="15.75">
      <c r="E49" s="67" t="s">
        <v>103</v>
      </c>
    </row>
    <row r="50" spans="5:7">
      <c r="E50" s="36" t="s">
        <v>37</v>
      </c>
      <c r="F50" s="36" t="s">
        <v>39</v>
      </c>
      <c r="G50" s="36" t="s">
        <v>38</v>
      </c>
    </row>
    <row r="51" spans="5:7">
      <c r="E51" s="16" t="s">
        <v>30</v>
      </c>
      <c r="F51" s="50">
        <f>S40</f>
        <v>5.2999999999999999E-2</v>
      </c>
      <c r="G51" s="58">
        <f>COUNTIF($H$5:$H$44,"=5.50%")</f>
        <v>0</v>
      </c>
    </row>
    <row r="52" spans="5:7">
      <c r="E52" s="16" t="s">
        <v>31</v>
      </c>
      <c r="F52" s="50">
        <f>S35</f>
        <v>5.2999999999999999E-2</v>
      </c>
      <c r="G52" s="58">
        <f>COUNTIF($H$5:$H$44,"=5.0%")</f>
        <v>0</v>
      </c>
    </row>
    <row r="53" spans="5:7">
      <c r="E53" s="16" t="s">
        <v>33</v>
      </c>
      <c r="F53" s="50">
        <f>S30</f>
        <v>4.3499999999999997E-2</v>
      </c>
      <c r="G53" s="58">
        <f>COUNTIF($H$5:$H$44,"=3.8%")</f>
        <v>0</v>
      </c>
    </row>
    <row r="54" spans="5:7">
      <c r="E54" s="16" t="s">
        <v>34</v>
      </c>
      <c r="F54" s="50">
        <f>S25</f>
        <v>4.3499999999999997E-2</v>
      </c>
      <c r="G54" s="58">
        <f>COUNTIF($H$5:$H$44,"=3.60%")</f>
        <v>0</v>
      </c>
    </row>
    <row r="55" spans="5:7">
      <c r="E55" s="16" t="s">
        <v>35</v>
      </c>
      <c r="F55" s="50">
        <f>S15</f>
        <v>0.03</v>
      </c>
      <c r="G55" s="58">
        <f>COUNTIF($H$5:$H$44,"=2.60%")</f>
        <v>0</v>
      </c>
    </row>
    <row r="56" spans="5:7">
      <c r="E56" s="16" t="s">
        <v>36</v>
      </c>
      <c r="F56" s="50">
        <f>S5</f>
        <v>0</v>
      </c>
      <c r="G56" s="58">
        <f>COUNTIF($H$5:$H$44,"=0%")</f>
        <v>2</v>
      </c>
    </row>
    <row r="57" spans="5:7">
      <c r="E57" s="8"/>
      <c r="F57" s="51"/>
      <c r="G57" s="59">
        <f>SUM(G51:G56)</f>
        <v>2</v>
      </c>
    </row>
  </sheetData>
  <mergeCells count="3">
    <mergeCell ref="B3:B4"/>
    <mergeCell ref="D3:D4"/>
    <mergeCell ref="E3:E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2:P13"/>
  <sheetViews>
    <sheetView workbookViewId="0">
      <selection activeCell="F3" sqref="F3"/>
    </sheetView>
  </sheetViews>
  <sheetFormatPr defaultRowHeight="12.75"/>
  <cols>
    <col min="5" max="5" width="18.42578125" bestFit="1" customWidth="1"/>
    <col min="6" max="6" width="33.7109375" customWidth="1"/>
    <col min="10" max="10" width="9.85546875" bestFit="1" customWidth="1"/>
    <col min="11" max="11" width="12.42578125" bestFit="1" customWidth="1"/>
    <col min="12" max="13" width="0" hidden="1" customWidth="1"/>
  </cols>
  <sheetData>
    <row r="2" spans="5:16">
      <c r="F2" s="5" t="s">
        <v>107</v>
      </c>
      <c r="K2" s="5" t="s">
        <v>108</v>
      </c>
      <c r="L2" s="68" t="s">
        <v>114</v>
      </c>
      <c r="M2" s="68" t="s">
        <v>115</v>
      </c>
    </row>
    <row r="3" spans="5:16">
      <c r="E3" s="5" t="s">
        <v>102</v>
      </c>
      <c r="F3" s="5"/>
      <c r="J3" s="5" t="s">
        <v>102</v>
      </c>
      <c r="K3" s="5" t="s">
        <v>104</v>
      </c>
      <c r="L3" s="5">
        <v>80</v>
      </c>
      <c r="M3">
        <v>100</v>
      </c>
      <c r="P3" s="5" t="s">
        <v>10</v>
      </c>
    </row>
    <row r="4" spans="5:16">
      <c r="E4" s="5" t="s">
        <v>9</v>
      </c>
      <c r="J4" s="5" t="s">
        <v>24</v>
      </c>
      <c r="K4" s="5" t="s">
        <v>105</v>
      </c>
      <c r="L4" s="5">
        <v>60</v>
      </c>
      <c r="M4">
        <v>79.989999999999995</v>
      </c>
      <c r="P4" s="5" t="s">
        <v>29</v>
      </c>
    </row>
    <row r="5" spans="5:16">
      <c r="E5" s="5" t="s">
        <v>24</v>
      </c>
      <c r="J5" s="5" t="s">
        <v>112</v>
      </c>
      <c r="K5" s="5" t="s">
        <v>106</v>
      </c>
      <c r="L5" s="5">
        <v>0</v>
      </c>
      <c r="M5">
        <v>59.99</v>
      </c>
      <c r="P5" s="5" t="s">
        <v>116</v>
      </c>
    </row>
    <row r="6" spans="5:16">
      <c r="E6" s="5" t="s">
        <v>23</v>
      </c>
      <c r="P6" s="5" t="s">
        <v>117</v>
      </c>
    </row>
    <row r="7" spans="5:16">
      <c r="E7" s="5" t="s">
        <v>101</v>
      </c>
      <c r="F7" s="5" t="s">
        <v>113</v>
      </c>
      <c r="P7" s="5" t="s">
        <v>118</v>
      </c>
    </row>
    <row r="11" spans="5:16">
      <c r="E11" s="5" t="s">
        <v>109</v>
      </c>
    </row>
    <row r="12" spans="5:16">
      <c r="E12" s="5" t="s">
        <v>110</v>
      </c>
    </row>
    <row r="13" spans="5:16">
      <c r="E13" s="5" t="s">
        <v>111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11"/>
  <sheetViews>
    <sheetView tabSelected="1" topLeftCell="A400" zoomScale="130" zoomScaleNormal="130" workbookViewId="0">
      <selection activeCell="D9" sqref="D9"/>
    </sheetView>
  </sheetViews>
  <sheetFormatPr defaultRowHeight="20.25"/>
  <cols>
    <col min="1" max="1" width="9.42578125" style="108" customWidth="1"/>
    <col min="2" max="2" width="34" style="69" customWidth="1"/>
    <col min="3" max="3" width="18.85546875" style="69" hidden="1" customWidth="1"/>
    <col min="4" max="4" width="35.5703125" style="69" customWidth="1"/>
    <col min="5" max="5" width="18.140625" style="69" customWidth="1"/>
    <col min="6" max="6" width="11.5703125" style="69" customWidth="1"/>
    <col min="7" max="7" width="10" style="108" hidden="1" customWidth="1"/>
    <col min="8" max="8" width="8.28515625" style="109" hidden="1" customWidth="1"/>
    <col min="9" max="9" width="8.140625" style="69" hidden="1" customWidth="1"/>
    <col min="10" max="10" width="10.85546875" style="69" hidden="1" customWidth="1"/>
    <col min="11" max="11" width="8.5703125" style="69" hidden="1" customWidth="1"/>
    <col min="12" max="12" width="10.28515625" style="69" hidden="1" customWidth="1"/>
    <col min="13" max="13" width="9.5703125" style="69" hidden="1" customWidth="1"/>
    <col min="14" max="14" width="9.42578125" style="110" hidden="1" customWidth="1"/>
    <col min="15" max="15" width="10.42578125" style="69" hidden="1" customWidth="1"/>
    <col min="16" max="16" width="17.42578125" style="69" customWidth="1"/>
    <col min="17" max="17" width="7.28515625" style="69" customWidth="1"/>
    <col min="18" max="18" width="4.85546875" style="69" customWidth="1"/>
    <col min="19" max="19" width="6.42578125" style="69" customWidth="1"/>
    <col min="20" max="21" width="9.140625" style="69" hidden="1" customWidth="1"/>
    <col min="22" max="16384" width="9.140625" style="69"/>
  </cols>
  <sheetData>
    <row r="1" spans="1:20">
      <c r="A1" s="170" t="s">
        <v>833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20">
      <c r="A2" s="170" t="s">
        <v>792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4" spans="1:20" s="70" customFormat="1" ht="56.25" customHeight="1">
      <c r="A4" s="111" t="s">
        <v>120</v>
      </c>
      <c r="B4" s="111" t="s">
        <v>119</v>
      </c>
      <c r="C4" s="112" t="s">
        <v>522</v>
      </c>
      <c r="D4" s="111" t="s">
        <v>521</v>
      </c>
      <c r="E4" s="111" t="s">
        <v>41</v>
      </c>
      <c r="F4" s="111" t="s">
        <v>121</v>
      </c>
      <c r="G4" s="113" t="s">
        <v>523</v>
      </c>
      <c r="H4" s="114" t="s">
        <v>789</v>
      </c>
      <c r="I4" s="115" t="s">
        <v>122</v>
      </c>
      <c r="J4" s="116" t="s">
        <v>123</v>
      </c>
      <c r="K4" s="117" t="s">
        <v>126</v>
      </c>
      <c r="L4" s="116" t="s">
        <v>124</v>
      </c>
      <c r="M4" s="118" t="s">
        <v>125</v>
      </c>
      <c r="N4" s="111" t="s">
        <v>524</v>
      </c>
      <c r="O4" s="113" t="s">
        <v>525</v>
      </c>
      <c r="P4" s="111" t="s">
        <v>4</v>
      </c>
    </row>
    <row r="5" spans="1:20" s="148" customFormat="1">
      <c r="A5" s="71"/>
      <c r="B5" s="72"/>
      <c r="C5" s="73"/>
      <c r="D5" s="140" t="s">
        <v>497</v>
      </c>
      <c r="E5" s="141"/>
      <c r="F5" s="142"/>
      <c r="G5" s="141"/>
      <c r="H5" s="74"/>
      <c r="I5" s="143"/>
      <c r="J5" s="144"/>
      <c r="K5" s="145"/>
      <c r="L5" s="146"/>
      <c r="M5" s="145"/>
      <c r="N5" s="75"/>
      <c r="O5" s="145"/>
      <c r="P5" s="147"/>
    </row>
    <row r="6" spans="1:20" s="148" customFormat="1">
      <c r="A6" s="71">
        <v>1</v>
      </c>
      <c r="B6" s="76" t="s">
        <v>168</v>
      </c>
      <c r="C6" s="122">
        <v>3100904357523</v>
      </c>
      <c r="D6" s="76" t="s">
        <v>11</v>
      </c>
      <c r="E6" s="77" t="s">
        <v>44</v>
      </c>
      <c r="F6" s="78">
        <v>217</v>
      </c>
      <c r="G6" s="77">
        <v>18270</v>
      </c>
      <c r="H6" s="74">
        <v>97.28</v>
      </c>
      <c r="I6" s="143">
        <v>0.06</v>
      </c>
      <c r="J6" s="149">
        <f t="shared" ref="J6" si="0">I6*G6</f>
        <v>1096.2</v>
      </c>
      <c r="K6" s="145">
        <f t="shared" ref="K6" si="1">ROUNDUP(J6,-1)</f>
        <v>1100</v>
      </c>
      <c r="L6" s="150" t="e">
        <f>IF(K6+G6&gt;M6,M6,K6+G6)</f>
        <v>#REF!</v>
      </c>
      <c r="M6" s="145" t="e">
        <f>VLOOKUP(E6,#REF!,2,FALSE)</f>
        <v>#REF!</v>
      </c>
      <c r="N6" s="79">
        <v>0</v>
      </c>
      <c r="O6" s="145" t="e">
        <f>L6+N6</f>
        <v>#REF!</v>
      </c>
      <c r="P6" s="147"/>
      <c r="T6" s="151"/>
    </row>
    <row r="7" spans="1:20" s="148" customFormat="1">
      <c r="A7" s="71">
        <v>2</v>
      </c>
      <c r="B7" s="76" t="s">
        <v>828</v>
      </c>
      <c r="C7" s="122"/>
      <c r="D7" s="76" t="s">
        <v>69</v>
      </c>
      <c r="E7" s="77" t="s">
        <v>44</v>
      </c>
      <c r="F7" s="78">
        <v>374</v>
      </c>
      <c r="G7" s="77"/>
      <c r="H7" s="74"/>
      <c r="I7" s="143"/>
      <c r="J7" s="149"/>
      <c r="K7" s="145"/>
      <c r="L7" s="150"/>
      <c r="M7" s="145"/>
      <c r="N7" s="79"/>
      <c r="O7" s="145"/>
      <c r="P7" s="147"/>
      <c r="T7" s="151"/>
    </row>
    <row r="8" spans="1:20" s="148" customFormat="1">
      <c r="A8" s="71"/>
      <c r="B8" s="152"/>
      <c r="C8" s="153"/>
      <c r="D8" s="87" t="s">
        <v>498</v>
      </c>
      <c r="E8" s="141"/>
      <c r="F8" s="142"/>
      <c r="G8" s="141"/>
      <c r="H8" s="74"/>
      <c r="I8" s="143"/>
      <c r="J8" s="149"/>
      <c r="K8" s="145"/>
      <c r="L8" s="150"/>
      <c r="M8" s="145"/>
      <c r="N8" s="75"/>
      <c r="O8" s="145"/>
      <c r="P8" s="147"/>
      <c r="T8" s="151"/>
    </row>
    <row r="9" spans="1:20" s="148" customFormat="1">
      <c r="A9" s="71">
        <v>3</v>
      </c>
      <c r="B9" s="152" t="s">
        <v>804</v>
      </c>
      <c r="C9" s="122"/>
      <c r="D9" s="80" t="s">
        <v>87</v>
      </c>
      <c r="E9" s="81" t="s">
        <v>47</v>
      </c>
      <c r="F9" s="82">
        <v>1086</v>
      </c>
      <c r="G9" s="81"/>
      <c r="H9" s="74"/>
      <c r="I9" s="143"/>
      <c r="J9" s="149"/>
      <c r="K9" s="145"/>
      <c r="L9" s="150"/>
      <c r="M9" s="145"/>
      <c r="N9" s="79"/>
      <c r="O9" s="145"/>
      <c r="P9" s="147"/>
      <c r="T9" s="151"/>
    </row>
    <row r="10" spans="1:20" s="148" customFormat="1">
      <c r="A10" s="71">
        <v>4</v>
      </c>
      <c r="B10" s="152" t="s">
        <v>299</v>
      </c>
      <c r="C10" s="122" t="s">
        <v>526</v>
      </c>
      <c r="D10" s="80" t="s">
        <v>87</v>
      </c>
      <c r="E10" s="81" t="s">
        <v>47</v>
      </c>
      <c r="F10" s="82">
        <v>1087</v>
      </c>
      <c r="G10" s="81">
        <v>21450</v>
      </c>
      <c r="H10" s="74">
        <v>95.75</v>
      </c>
      <c r="I10" s="143">
        <v>3.7499999999999999E-2</v>
      </c>
      <c r="J10" s="149">
        <f t="shared" ref="J10:J12" si="2">I10*G10</f>
        <v>804.375</v>
      </c>
      <c r="K10" s="145">
        <f t="shared" ref="K10:K12" si="3">ROUNDUP(J10,-1)</f>
        <v>810</v>
      </c>
      <c r="L10" s="150" t="e">
        <f>IF(K10+G10&gt;M10,M10,K10+G10)</f>
        <v>#REF!</v>
      </c>
      <c r="M10" s="145" t="e">
        <f>VLOOKUP(E10,#REF!,2,FALSE)</f>
        <v>#REF!</v>
      </c>
      <c r="N10" s="79">
        <v>0</v>
      </c>
      <c r="O10" s="145" t="e">
        <f>L10+N10</f>
        <v>#REF!</v>
      </c>
      <c r="P10" s="147"/>
      <c r="T10" s="151"/>
    </row>
    <row r="11" spans="1:20" s="148" customFormat="1">
      <c r="A11" s="71">
        <v>5</v>
      </c>
      <c r="B11" s="152" t="s">
        <v>300</v>
      </c>
      <c r="C11" s="122" t="s">
        <v>527</v>
      </c>
      <c r="D11" s="80" t="s">
        <v>11</v>
      </c>
      <c r="E11" s="81" t="s">
        <v>44</v>
      </c>
      <c r="F11" s="82">
        <v>1085</v>
      </c>
      <c r="G11" s="81">
        <v>17080</v>
      </c>
      <c r="H11" s="74">
        <v>96.9</v>
      </c>
      <c r="I11" s="143" t="e">
        <f>LOOKUP(H11,#REF!)</f>
        <v>#REF!</v>
      </c>
      <c r="J11" s="149" t="e">
        <f t="shared" si="2"/>
        <v>#REF!</v>
      </c>
      <c r="K11" s="145" t="e">
        <f t="shared" si="3"/>
        <v>#REF!</v>
      </c>
      <c r="L11" s="150" t="e">
        <f>IF(K11+G11&gt;M11,M11,K11+G11)</f>
        <v>#REF!</v>
      </c>
      <c r="M11" s="145" t="e">
        <f>VLOOKUP(E11,#REF!,2,FALSE)</f>
        <v>#REF!</v>
      </c>
      <c r="N11" s="79">
        <v>0</v>
      </c>
      <c r="O11" s="145" t="e">
        <f t="shared" ref="O11:O58" si="4">L11+N11</f>
        <v>#REF!</v>
      </c>
      <c r="P11" s="147"/>
      <c r="T11" s="151"/>
    </row>
    <row r="12" spans="1:20" s="148" customFormat="1">
      <c r="A12" s="71">
        <v>6</v>
      </c>
      <c r="B12" s="152" t="s">
        <v>127</v>
      </c>
      <c r="C12" s="122" t="s">
        <v>528</v>
      </c>
      <c r="D12" s="80" t="s">
        <v>11</v>
      </c>
      <c r="E12" s="81" t="s">
        <v>44</v>
      </c>
      <c r="F12" s="82">
        <v>1088</v>
      </c>
      <c r="G12" s="81">
        <v>17040</v>
      </c>
      <c r="H12" s="74">
        <v>95.6</v>
      </c>
      <c r="I12" s="143" t="e">
        <f>LOOKUP(H12,#REF!)</f>
        <v>#REF!</v>
      </c>
      <c r="J12" s="149" t="e">
        <f t="shared" si="2"/>
        <v>#REF!</v>
      </c>
      <c r="K12" s="145" t="e">
        <f t="shared" si="3"/>
        <v>#REF!</v>
      </c>
      <c r="L12" s="150" t="e">
        <f>IF(K12+G12&gt;M12,M12,K12+G12)</f>
        <v>#REF!</v>
      </c>
      <c r="M12" s="145" t="e">
        <f>VLOOKUP(E12,#REF!,2,FALSE)</f>
        <v>#REF!</v>
      </c>
      <c r="N12" s="79">
        <v>0</v>
      </c>
      <c r="O12" s="145" t="e">
        <f t="shared" si="4"/>
        <v>#REF!</v>
      </c>
      <c r="P12" s="147"/>
      <c r="T12" s="151"/>
    </row>
    <row r="13" spans="1:20" s="148" customFormat="1">
      <c r="A13" s="71"/>
      <c r="B13" s="152"/>
      <c r="C13" s="153"/>
      <c r="D13" s="87" t="s">
        <v>128</v>
      </c>
      <c r="E13" s="141"/>
      <c r="F13" s="142"/>
      <c r="G13" s="141"/>
      <c r="H13" s="74"/>
      <c r="I13" s="143"/>
      <c r="J13" s="149"/>
      <c r="K13" s="145"/>
      <c r="L13" s="150"/>
      <c r="M13" s="145"/>
      <c r="N13" s="75"/>
      <c r="O13" s="145"/>
      <c r="P13" s="147"/>
      <c r="T13" s="151"/>
    </row>
    <row r="14" spans="1:20" s="148" customFormat="1">
      <c r="A14" s="71">
        <v>7</v>
      </c>
      <c r="B14" s="152" t="s">
        <v>301</v>
      </c>
      <c r="C14" s="122" t="s">
        <v>530</v>
      </c>
      <c r="D14" s="80" t="s">
        <v>77</v>
      </c>
      <c r="E14" s="81" t="s">
        <v>47</v>
      </c>
      <c r="F14" s="82">
        <v>1082</v>
      </c>
      <c r="G14" s="81">
        <v>23240</v>
      </c>
      <c r="H14" s="74">
        <v>92.9</v>
      </c>
      <c r="I14" s="143">
        <v>4.9500000000000002E-2</v>
      </c>
      <c r="J14" s="149">
        <f t="shared" ref="J14:J18" si="5">I14*G14</f>
        <v>1150.3800000000001</v>
      </c>
      <c r="K14" s="145">
        <f t="shared" ref="K14:K18" si="6">ROUNDUP(J14,-1)</f>
        <v>1160</v>
      </c>
      <c r="L14" s="150" t="e">
        <f>IF(K14+G14&gt;M14,M14,K14+G14)</f>
        <v>#REF!</v>
      </c>
      <c r="M14" s="145" t="e">
        <f>VLOOKUP(E14,#REF!,2,FALSE)</f>
        <v>#REF!</v>
      </c>
      <c r="N14" s="79">
        <v>0</v>
      </c>
      <c r="O14" s="145" t="e">
        <f t="shared" si="4"/>
        <v>#REF!</v>
      </c>
      <c r="P14" s="147"/>
      <c r="T14" s="151"/>
    </row>
    <row r="15" spans="1:20" s="148" customFormat="1">
      <c r="A15" s="71">
        <v>8</v>
      </c>
      <c r="B15" s="152" t="s">
        <v>302</v>
      </c>
      <c r="C15" s="122" t="s">
        <v>531</v>
      </c>
      <c r="D15" s="80" t="s">
        <v>77</v>
      </c>
      <c r="E15" s="81" t="s">
        <v>47</v>
      </c>
      <c r="F15" s="82">
        <v>1083</v>
      </c>
      <c r="G15" s="81">
        <v>23220</v>
      </c>
      <c r="H15" s="74">
        <v>91.2</v>
      </c>
      <c r="I15" s="143">
        <v>0</v>
      </c>
      <c r="J15" s="149">
        <f t="shared" si="5"/>
        <v>0</v>
      </c>
      <c r="K15" s="145">
        <f t="shared" si="6"/>
        <v>0</v>
      </c>
      <c r="L15" s="150" t="e">
        <f>IF(K15+G15&gt;M15,M15,K15+G15)</f>
        <v>#REF!</v>
      </c>
      <c r="M15" s="145" t="e">
        <f>VLOOKUP(E15,#REF!,2,FALSE)</f>
        <v>#REF!</v>
      </c>
      <c r="N15" s="79">
        <v>0</v>
      </c>
      <c r="O15" s="145" t="e">
        <f t="shared" si="4"/>
        <v>#REF!</v>
      </c>
      <c r="P15" s="147"/>
      <c r="T15" s="151"/>
    </row>
    <row r="16" spans="1:20" s="148" customFormat="1">
      <c r="A16" s="71">
        <v>9</v>
      </c>
      <c r="B16" s="83" t="s">
        <v>129</v>
      </c>
      <c r="C16" s="122" t="s">
        <v>532</v>
      </c>
      <c r="D16" s="83" t="s">
        <v>12</v>
      </c>
      <c r="E16" s="81" t="s">
        <v>47</v>
      </c>
      <c r="F16" s="82">
        <v>1117</v>
      </c>
      <c r="G16" s="81">
        <v>21880</v>
      </c>
      <c r="H16" s="74">
        <v>95.65</v>
      </c>
      <c r="I16" s="143">
        <v>5.1999999999999998E-2</v>
      </c>
      <c r="J16" s="149">
        <f t="shared" si="5"/>
        <v>1137.76</v>
      </c>
      <c r="K16" s="145">
        <f t="shared" si="6"/>
        <v>1140</v>
      </c>
      <c r="L16" s="150" t="e">
        <f>IF(K16+G16&gt;M16,M16,K16+G16)</f>
        <v>#REF!</v>
      </c>
      <c r="M16" s="145" t="e">
        <f>VLOOKUP(E16,#REF!,2,FALSE)</f>
        <v>#REF!</v>
      </c>
      <c r="N16" s="79">
        <v>0</v>
      </c>
      <c r="O16" s="145" t="e">
        <f t="shared" si="4"/>
        <v>#REF!</v>
      </c>
      <c r="P16" s="147"/>
      <c r="T16" s="151"/>
    </row>
    <row r="17" spans="1:20" s="148" customFormat="1">
      <c r="A17" s="71">
        <v>10</v>
      </c>
      <c r="B17" s="152" t="s">
        <v>303</v>
      </c>
      <c r="C17" s="122" t="s">
        <v>529</v>
      </c>
      <c r="D17" s="80" t="s">
        <v>57</v>
      </c>
      <c r="E17" s="81" t="s">
        <v>44</v>
      </c>
      <c r="F17" s="82">
        <v>59</v>
      </c>
      <c r="G17" s="81">
        <v>17990</v>
      </c>
      <c r="H17" s="74">
        <v>96.15</v>
      </c>
      <c r="I17" s="143">
        <v>5.3999999999999999E-2</v>
      </c>
      <c r="J17" s="149">
        <f t="shared" si="5"/>
        <v>971.46</v>
      </c>
      <c r="K17" s="145">
        <f t="shared" si="6"/>
        <v>980</v>
      </c>
      <c r="L17" s="150" t="e">
        <f>IF(K17+G17&gt;M17,M17,K17+G17)</f>
        <v>#REF!</v>
      </c>
      <c r="M17" s="145" t="e">
        <f>VLOOKUP(E17,#REF!,2,FALSE)</f>
        <v>#REF!</v>
      </c>
      <c r="N17" s="79">
        <v>0</v>
      </c>
      <c r="O17" s="145" t="e">
        <f t="shared" si="4"/>
        <v>#REF!</v>
      </c>
      <c r="P17" s="147"/>
      <c r="T17" s="151"/>
    </row>
    <row r="18" spans="1:20" s="148" customFormat="1">
      <c r="A18" s="71">
        <v>11</v>
      </c>
      <c r="B18" s="152" t="s">
        <v>304</v>
      </c>
      <c r="C18" s="122" t="s">
        <v>533</v>
      </c>
      <c r="D18" s="80" t="s">
        <v>11</v>
      </c>
      <c r="E18" s="81" t="s">
        <v>44</v>
      </c>
      <c r="F18" s="82">
        <v>1172</v>
      </c>
      <c r="G18" s="81">
        <v>16970</v>
      </c>
      <c r="H18" s="74">
        <v>91.6</v>
      </c>
      <c r="I18" s="143">
        <v>4.9500000000000002E-2</v>
      </c>
      <c r="J18" s="149">
        <f t="shared" si="5"/>
        <v>840.01499999999999</v>
      </c>
      <c r="K18" s="145">
        <f t="shared" si="6"/>
        <v>850</v>
      </c>
      <c r="L18" s="150" t="e">
        <f>IF(K18+G18&gt;M18,M18,K18+G18)</f>
        <v>#REF!</v>
      </c>
      <c r="M18" s="145" t="e">
        <f>VLOOKUP(E18,#REF!,2,FALSE)</f>
        <v>#REF!</v>
      </c>
      <c r="N18" s="79">
        <v>0</v>
      </c>
      <c r="O18" s="145" t="e">
        <f t="shared" si="4"/>
        <v>#REF!</v>
      </c>
      <c r="P18" s="147"/>
      <c r="T18" s="151"/>
    </row>
    <row r="19" spans="1:20" s="148" customFormat="1">
      <c r="A19" s="71"/>
      <c r="B19" s="152"/>
      <c r="C19" s="153"/>
      <c r="D19" s="87" t="s">
        <v>130</v>
      </c>
      <c r="E19" s="141"/>
      <c r="F19" s="142"/>
      <c r="G19" s="141"/>
      <c r="H19" s="74"/>
      <c r="I19" s="143"/>
      <c r="J19" s="149"/>
      <c r="K19" s="145"/>
      <c r="L19" s="150"/>
      <c r="M19" s="145"/>
      <c r="N19" s="75"/>
      <c r="O19" s="145"/>
      <c r="P19" s="147"/>
      <c r="T19" s="151"/>
    </row>
    <row r="20" spans="1:20" s="148" customFormat="1">
      <c r="A20" s="71">
        <v>12</v>
      </c>
      <c r="B20" s="147" t="s">
        <v>305</v>
      </c>
      <c r="C20" s="122" t="s">
        <v>534</v>
      </c>
      <c r="D20" s="84" t="s">
        <v>66</v>
      </c>
      <c r="E20" s="85" t="s">
        <v>47</v>
      </c>
      <c r="F20" s="71">
        <v>1049</v>
      </c>
      <c r="G20" s="85">
        <v>21510</v>
      </c>
      <c r="H20" s="74">
        <v>98.68</v>
      </c>
      <c r="I20" s="143" t="e">
        <f>LOOKUP(H20,#REF!)</f>
        <v>#REF!</v>
      </c>
      <c r="J20" s="149" t="e">
        <f t="shared" ref="J20:J24" si="7">I20*G20</f>
        <v>#REF!</v>
      </c>
      <c r="K20" s="145" t="e">
        <f t="shared" ref="K20:K24" si="8">ROUNDUP(J20,-1)</f>
        <v>#REF!</v>
      </c>
      <c r="L20" s="150" t="e">
        <f>IF(K20+G20&gt;M20,M20,K20+G20)</f>
        <v>#REF!</v>
      </c>
      <c r="M20" s="145" t="e">
        <f>VLOOKUP(E20,#REF!,2,FALSE)</f>
        <v>#REF!</v>
      </c>
      <c r="N20" s="79">
        <v>0</v>
      </c>
      <c r="O20" s="145" t="e">
        <f t="shared" si="4"/>
        <v>#REF!</v>
      </c>
      <c r="P20" s="147"/>
      <c r="T20" s="151"/>
    </row>
    <row r="21" spans="1:20" s="148" customFormat="1">
      <c r="A21" s="71">
        <v>13</v>
      </c>
      <c r="B21" s="147" t="s">
        <v>793</v>
      </c>
      <c r="C21" s="122"/>
      <c r="D21" s="84" t="s">
        <v>66</v>
      </c>
      <c r="E21" s="85" t="s">
        <v>47</v>
      </c>
      <c r="F21" s="71">
        <v>1050</v>
      </c>
      <c r="G21" s="85"/>
      <c r="H21" s="74"/>
      <c r="I21" s="143"/>
      <c r="J21" s="149"/>
      <c r="K21" s="145"/>
      <c r="L21" s="150"/>
      <c r="M21" s="145"/>
      <c r="N21" s="79"/>
      <c r="O21" s="145"/>
      <c r="P21" s="147"/>
      <c r="T21" s="151"/>
    </row>
    <row r="22" spans="1:20" s="148" customFormat="1">
      <c r="A22" s="71">
        <v>14</v>
      </c>
      <c r="B22" s="147" t="s">
        <v>306</v>
      </c>
      <c r="C22" s="122" t="s">
        <v>535</v>
      </c>
      <c r="D22" s="84" t="s">
        <v>66</v>
      </c>
      <c r="E22" s="85" t="s">
        <v>47</v>
      </c>
      <c r="F22" s="71">
        <v>1051</v>
      </c>
      <c r="G22" s="85">
        <v>22600</v>
      </c>
      <c r="H22" s="74">
        <v>92.04</v>
      </c>
      <c r="I22" s="143" t="e">
        <f>LOOKUP(H22,#REF!)</f>
        <v>#REF!</v>
      </c>
      <c r="J22" s="149" t="e">
        <f t="shared" si="7"/>
        <v>#REF!</v>
      </c>
      <c r="K22" s="145" t="e">
        <f t="shared" si="8"/>
        <v>#REF!</v>
      </c>
      <c r="L22" s="150" t="e">
        <f>IF(K22+G22&gt;M22,M22,K22+G22)</f>
        <v>#REF!</v>
      </c>
      <c r="M22" s="145" t="e">
        <f>VLOOKUP(E22,#REF!,2,FALSE)</f>
        <v>#REF!</v>
      </c>
      <c r="N22" s="79">
        <v>0</v>
      </c>
      <c r="O22" s="145" t="e">
        <f t="shared" si="4"/>
        <v>#REF!</v>
      </c>
      <c r="P22" s="147"/>
      <c r="T22" s="151"/>
    </row>
    <row r="23" spans="1:20" s="148" customFormat="1">
      <c r="A23" s="71">
        <v>15</v>
      </c>
      <c r="B23" s="147" t="s">
        <v>307</v>
      </c>
      <c r="C23" s="122" t="s">
        <v>536</v>
      </c>
      <c r="D23" s="84" t="s">
        <v>11</v>
      </c>
      <c r="E23" s="85" t="s">
        <v>44</v>
      </c>
      <c r="F23" s="71">
        <v>1053</v>
      </c>
      <c r="G23" s="85">
        <v>18220</v>
      </c>
      <c r="H23" s="74">
        <v>89.36</v>
      </c>
      <c r="I23" s="143" t="e">
        <f>LOOKUP(H23,#REF!)</f>
        <v>#REF!</v>
      </c>
      <c r="J23" s="149" t="e">
        <f t="shared" si="7"/>
        <v>#REF!</v>
      </c>
      <c r="K23" s="145" t="e">
        <f t="shared" si="8"/>
        <v>#REF!</v>
      </c>
      <c r="L23" s="150" t="e">
        <f>IF(K23+G23&gt;M23,M23,K23+G23)</f>
        <v>#REF!</v>
      </c>
      <c r="M23" s="145" t="e">
        <f>VLOOKUP(E23,#REF!,2,FALSE)</f>
        <v>#REF!</v>
      </c>
      <c r="N23" s="79">
        <v>0</v>
      </c>
      <c r="O23" s="145" t="e">
        <f t="shared" si="4"/>
        <v>#REF!</v>
      </c>
      <c r="P23" s="147"/>
      <c r="T23" s="151"/>
    </row>
    <row r="24" spans="1:20" s="148" customFormat="1">
      <c r="A24" s="71">
        <v>16</v>
      </c>
      <c r="B24" s="147" t="s">
        <v>308</v>
      </c>
      <c r="C24" s="122" t="s">
        <v>537</v>
      </c>
      <c r="D24" s="84" t="s">
        <v>11</v>
      </c>
      <c r="E24" s="85" t="s">
        <v>44</v>
      </c>
      <c r="F24" s="71">
        <v>1054</v>
      </c>
      <c r="G24" s="85">
        <v>18090</v>
      </c>
      <c r="H24" s="74">
        <v>96.08</v>
      </c>
      <c r="I24" s="143" t="e">
        <f>LOOKUP(H24,#REF!)</f>
        <v>#REF!</v>
      </c>
      <c r="J24" s="149" t="e">
        <f t="shared" si="7"/>
        <v>#REF!</v>
      </c>
      <c r="K24" s="145" t="e">
        <f t="shared" si="8"/>
        <v>#REF!</v>
      </c>
      <c r="L24" s="150" t="e">
        <f>IF(K24+G24&gt;M24,M24,K24+G24)</f>
        <v>#REF!</v>
      </c>
      <c r="M24" s="145" t="e">
        <f>VLOOKUP(E24,#REF!,2,FALSE)</f>
        <v>#REF!</v>
      </c>
      <c r="N24" s="79">
        <v>0</v>
      </c>
      <c r="O24" s="145" t="e">
        <f t="shared" si="4"/>
        <v>#REF!</v>
      </c>
      <c r="P24" s="147"/>
      <c r="T24" s="151"/>
    </row>
    <row r="25" spans="1:20" s="148" customFormat="1">
      <c r="A25" s="71"/>
      <c r="B25" s="152"/>
      <c r="C25" s="153"/>
      <c r="D25" s="86" t="s">
        <v>131</v>
      </c>
      <c r="E25" s="81"/>
      <c r="F25" s="82"/>
      <c r="G25" s="81"/>
      <c r="H25" s="74"/>
      <c r="I25" s="143"/>
      <c r="J25" s="149"/>
      <c r="K25" s="145"/>
      <c r="L25" s="150"/>
      <c r="M25" s="145"/>
      <c r="N25" s="75"/>
      <c r="O25" s="145"/>
      <c r="P25" s="147"/>
      <c r="T25" s="151"/>
    </row>
    <row r="26" spans="1:20" s="148" customFormat="1">
      <c r="A26" s="71">
        <v>17</v>
      </c>
      <c r="B26" s="152" t="s">
        <v>831</v>
      </c>
      <c r="C26" s="153"/>
      <c r="D26" s="80" t="s">
        <v>11</v>
      </c>
      <c r="E26" s="81" t="s">
        <v>44</v>
      </c>
      <c r="F26" s="82">
        <v>1093</v>
      </c>
      <c r="G26" s="81"/>
      <c r="H26" s="74"/>
      <c r="I26" s="143"/>
      <c r="J26" s="149"/>
      <c r="K26" s="145"/>
      <c r="L26" s="150"/>
      <c r="M26" s="145"/>
      <c r="N26" s="75"/>
      <c r="O26" s="145"/>
      <c r="P26" s="147"/>
      <c r="T26" s="151"/>
    </row>
    <row r="27" spans="1:20" s="148" customFormat="1">
      <c r="A27" s="71">
        <v>18</v>
      </c>
      <c r="B27" s="76" t="s">
        <v>309</v>
      </c>
      <c r="C27" s="124" t="s">
        <v>538</v>
      </c>
      <c r="D27" s="76" t="s">
        <v>12</v>
      </c>
      <c r="E27" s="85" t="s">
        <v>47</v>
      </c>
      <c r="F27" s="71">
        <v>1090</v>
      </c>
      <c r="G27" s="85">
        <v>20480</v>
      </c>
      <c r="H27" s="74">
        <v>97.85</v>
      </c>
      <c r="I27" s="143">
        <v>5.1999999999999998E-2</v>
      </c>
      <c r="J27" s="149">
        <f t="shared" ref="J27:J58" si="9">I27*G27</f>
        <v>1064.96</v>
      </c>
      <c r="K27" s="145">
        <f t="shared" ref="K27:K58" si="10">ROUNDUP(J27,-1)</f>
        <v>1070</v>
      </c>
      <c r="L27" s="150" t="e">
        <f t="shared" ref="L27:L58" si="11">IF(K27+G27&gt;M27,M27,K27+G27)</f>
        <v>#REF!</v>
      </c>
      <c r="M27" s="145" t="e">
        <f>VLOOKUP(E27,#REF!,2,FALSE)</f>
        <v>#REF!</v>
      </c>
      <c r="N27" s="79">
        <v>0</v>
      </c>
      <c r="O27" s="145" t="e">
        <f t="shared" si="4"/>
        <v>#REF!</v>
      </c>
      <c r="P27" s="147"/>
      <c r="T27" s="151"/>
    </row>
    <row r="28" spans="1:20" s="148" customFormat="1">
      <c r="A28" s="71">
        <v>19</v>
      </c>
      <c r="B28" s="76" t="s">
        <v>310</v>
      </c>
      <c r="C28" s="124" t="s">
        <v>539</v>
      </c>
      <c r="D28" s="76" t="s">
        <v>12</v>
      </c>
      <c r="E28" s="85" t="s">
        <v>47</v>
      </c>
      <c r="F28" s="71">
        <v>1091</v>
      </c>
      <c r="G28" s="85">
        <v>20320</v>
      </c>
      <c r="H28" s="74">
        <v>94.7</v>
      </c>
      <c r="I28" s="143">
        <v>0.04</v>
      </c>
      <c r="J28" s="149">
        <f t="shared" si="9"/>
        <v>812.80000000000007</v>
      </c>
      <c r="K28" s="145">
        <f t="shared" si="10"/>
        <v>820</v>
      </c>
      <c r="L28" s="150" t="e">
        <f t="shared" si="11"/>
        <v>#REF!</v>
      </c>
      <c r="M28" s="145" t="e">
        <f>VLOOKUP(E28,#REF!,2,FALSE)</f>
        <v>#REF!</v>
      </c>
      <c r="N28" s="79">
        <v>0</v>
      </c>
      <c r="O28" s="145" t="e">
        <f t="shared" si="4"/>
        <v>#REF!</v>
      </c>
      <c r="P28" s="147"/>
      <c r="T28" s="151"/>
    </row>
    <row r="29" spans="1:20" s="148" customFormat="1">
      <c r="A29" s="71">
        <v>20</v>
      </c>
      <c r="B29" s="76" t="s">
        <v>311</v>
      </c>
      <c r="C29" s="122">
        <v>1529900169437</v>
      </c>
      <c r="D29" s="76" t="s">
        <v>12</v>
      </c>
      <c r="E29" s="85" t="s">
        <v>47</v>
      </c>
      <c r="F29" s="71">
        <v>1092</v>
      </c>
      <c r="G29" s="85">
        <v>22560</v>
      </c>
      <c r="H29" s="74">
        <v>95.68</v>
      </c>
      <c r="I29" s="143">
        <v>4.7500000000000001E-2</v>
      </c>
      <c r="J29" s="149">
        <f t="shared" si="9"/>
        <v>1071.5999999999999</v>
      </c>
      <c r="K29" s="145">
        <f t="shared" si="10"/>
        <v>1080</v>
      </c>
      <c r="L29" s="150" t="e">
        <f t="shared" si="11"/>
        <v>#REF!</v>
      </c>
      <c r="M29" s="145" t="e">
        <f>VLOOKUP(E29,#REF!,2,FALSE)</f>
        <v>#REF!</v>
      </c>
      <c r="N29" s="79">
        <v>0</v>
      </c>
      <c r="O29" s="145" t="e">
        <f t="shared" si="4"/>
        <v>#REF!</v>
      </c>
      <c r="P29" s="147"/>
      <c r="T29" s="151"/>
    </row>
    <row r="30" spans="1:20" s="148" customFormat="1">
      <c r="A30" s="71">
        <v>21</v>
      </c>
      <c r="B30" s="76" t="s">
        <v>134</v>
      </c>
      <c r="C30" s="122" t="s">
        <v>540</v>
      </c>
      <c r="D30" s="76" t="s">
        <v>12</v>
      </c>
      <c r="E30" s="85" t="s">
        <v>47</v>
      </c>
      <c r="F30" s="71">
        <v>1103</v>
      </c>
      <c r="G30" s="85">
        <v>20410</v>
      </c>
      <c r="H30" s="74">
        <v>95.28</v>
      </c>
      <c r="I30" s="143">
        <v>4.7500000000000001E-2</v>
      </c>
      <c r="J30" s="149">
        <f t="shared" si="9"/>
        <v>969.47500000000002</v>
      </c>
      <c r="K30" s="145">
        <f t="shared" si="10"/>
        <v>970</v>
      </c>
      <c r="L30" s="150" t="e">
        <f t="shared" si="11"/>
        <v>#REF!</v>
      </c>
      <c r="M30" s="145" t="e">
        <f>VLOOKUP(E30,#REF!,2,FALSE)</f>
        <v>#REF!</v>
      </c>
      <c r="N30" s="79">
        <v>0</v>
      </c>
      <c r="O30" s="145" t="e">
        <f t="shared" si="4"/>
        <v>#REF!</v>
      </c>
      <c r="P30" s="147"/>
      <c r="T30" s="151"/>
    </row>
    <row r="31" spans="1:20" s="148" customFormat="1">
      <c r="A31" s="71">
        <v>22</v>
      </c>
      <c r="B31" s="76" t="s">
        <v>136</v>
      </c>
      <c r="C31" s="122" t="s">
        <v>541</v>
      </c>
      <c r="D31" s="76" t="s">
        <v>8</v>
      </c>
      <c r="E31" s="85" t="s">
        <v>47</v>
      </c>
      <c r="F31" s="71">
        <v>1108</v>
      </c>
      <c r="G31" s="85">
        <v>23520</v>
      </c>
      <c r="H31" s="74">
        <v>96.4</v>
      </c>
      <c r="I31" s="143">
        <v>4.7500000000000001E-2</v>
      </c>
      <c r="J31" s="149">
        <f t="shared" si="9"/>
        <v>1117.2</v>
      </c>
      <c r="K31" s="145">
        <f t="shared" si="10"/>
        <v>1120</v>
      </c>
      <c r="L31" s="150" t="e">
        <f t="shared" si="11"/>
        <v>#REF!</v>
      </c>
      <c r="M31" s="145" t="e">
        <f>VLOOKUP(E31,#REF!,2,FALSE)</f>
        <v>#REF!</v>
      </c>
      <c r="N31" s="79">
        <v>0</v>
      </c>
      <c r="O31" s="145" t="e">
        <f t="shared" si="4"/>
        <v>#REF!</v>
      </c>
      <c r="P31" s="147"/>
      <c r="T31" s="151"/>
    </row>
    <row r="32" spans="1:20" s="148" customFormat="1">
      <c r="A32" s="71">
        <v>23</v>
      </c>
      <c r="B32" s="76" t="s">
        <v>808</v>
      </c>
      <c r="C32" s="129"/>
      <c r="D32" s="76" t="s">
        <v>8</v>
      </c>
      <c r="E32" s="85" t="s">
        <v>47</v>
      </c>
      <c r="F32" s="71">
        <v>1109</v>
      </c>
      <c r="G32" s="85"/>
      <c r="H32" s="74"/>
      <c r="I32" s="143"/>
      <c r="J32" s="149"/>
      <c r="K32" s="145"/>
      <c r="L32" s="150"/>
      <c r="M32" s="145"/>
      <c r="N32" s="79"/>
      <c r="O32" s="145"/>
      <c r="P32" s="147"/>
      <c r="T32" s="151"/>
    </row>
    <row r="33" spans="1:20" s="148" customFormat="1">
      <c r="A33" s="71">
        <v>24</v>
      </c>
      <c r="B33" s="76" t="s">
        <v>312</v>
      </c>
      <c r="C33" s="129" t="s">
        <v>542</v>
      </c>
      <c r="D33" s="132" t="s">
        <v>8</v>
      </c>
      <c r="E33" s="71" t="s">
        <v>47</v>
      </c>
      <c r="F33" s="131">
        <v>1110</v>
      </c>
      <c r="G33" s="85">
        <v>20510</v>
      </c>
      <c r="H33" s="74">
        <v>94.1</v>
      </c>
      <c r="I33" s="143">
        <v>0.04</v>
      </c>
      <c r="J33" s="149">
        <f t="shared" si="9"/>
        <v>820.4</v>
      </c>
      <c r="K33" s="145">
        <f t="shared" si="10"/>
        <v>830</v>
      </c>
      <c r="L33" s="150" t="e">
        <f t="shared" si="11"/>
        <v>#REF!</v>
      </c>
      <c r="M33" s="145" t="e">
        <f>VLOOKUP(E33,#REF!,2,FALSE)</f>
        <v>#REF!</v>
      </c>
      <c r="N33" s="79">
        <v>0</v>
      </c>
      <c r="O33" s="145" t="e">
        <f t="shared" si="4"/>
        <v>#REF!</v>
      </c>
      <c r="P33" s="147"/>
      <c r="T33" s="151"/>
    </row>
    <row r="34" spans="1:20" s="148" customFormat="1">
      <c r="A34" s="71">
        <v>25</v>
      </c>
      <c r="B34" s="76" t="s">
        <v>313</v>
      </c>
      <c r="C34" s="129" t="s">
        <v>543</v>
      </c>
      <c r="D34" s="132" t="s">
        <v>8</v>
      </c>
      <c r="E34" s="71" t="s">
        <v>47</v>
      </c>
      <c r="F34" s="131">
        <v>1111</v>
      </c>
      <c r="G34" s="85">
        <v>22230</v>
      </c>
      <c r="H34" s="74">
        <v>96.2</v>
      </c>
      <c r="I34" s="143">
        <v>4.7500000000000001E-2</v>
      </c>
      <c r="J34" s="149">
        <f t="shared" si="9"/>
        <v>1055.925</v>
      </c>
      <c r="K34" s="145">
        <f t="shared" si="10"/>
        <v>1060</v>
      </c>
      <c r="L34" s="150" t="e">
        <f t="shared" si="11"/>
        <v>#REF!</v>
      </c>
      <c r="M34" s="145" t="e">
        <f>VLOOKUP(E34,#REF!,2,FALSE)</f>
        <v>#REF!</v>
      </c>
      <c r="N34" s="79">
        <v>0</v>
      </c>
      <c r="O34" s="145" t="e">
        <f t="shared" si="4"/>
        <v>#REF!</v>
      </c>
      <c r="P34" s="147"/>
      <c r="T34" s="151"/>
    </row>
    <row r="35" spans="1:20" s="148" customFormat="1">
      <c r="A35" s="71">
        <v>26</v>
      </c>
      <c r="B35" s="76" t="s">
        <v>811</v>
      </c>
      <c r="C35" s="129"/>
      <c r="D35" s="132" t="s">
        <v>8</v>
      </c>
      <c r="E35" s="71" t="s">
        <v>47</v>
      </c>
      <c r="F35" s="131">
        <v>1112</v>
      </c>
      <c r="G35" s="85"/>
      <c r="H35" s="74"/>
      <c r="I35" s="143"/>
      <c r="J35" s="149"/>
      <c r="K35" s="145"/>
      <c r="L35" s="150"/>
      <c r="M35" s="145"/>
      <c r="N35" s="79"/>
      <c r="O35" s="145"/>
      <c r="P35" s="147"/>
      <c r="T35" s="151"/>
    </row>
    <row r="36" spans="1:20" s="148" customFormat="1">
      <c r="A36" s="71">
        <v>27</v>
      </c>
      <c r="B36" s="76" t="s">
        <v>812</v>
      </c>
      <c r="C36" s="129"/>
      <c r="D36" s="132" t="s">
        <v>8</v>
      </c>
      <c r="E36" s="71" t="s">
        <v>47</v>
      </c>
      <c r="F36" s="131">
        <v>1113</v>
      </c>
      <c r="G36" s="85"/>
      <c r="H36" s="74"/>
      <c r="I36" s="143"/>
      <c r="J36" s="149"/>
      <c r="K36" s="145"/>
      <c r="L36" s="150"/>
      <c r="M36" s="145"/>
      <c r="N36" s="79"/>
      <c r="O36" s="145"/>
      <c r="P36" s="147"/>
      <c r="T36" s="151"/>
    </row>
    <row r="37" spans="1:20" s="148" customFormat="1">
      <c r="A37" s="71">
        <v>28</v>
      </c>
      <c r="B37" s="76" t="s">
        <v>314</v>
      </c>
      <c r="C37" s="129" t="s">
        <v>544</v>
      </c>
      <c r="D37" s="132" t="s">
        <v>8</v>
      </c>
      <c r="E37" s="71" t="s">
        <v>47</v>
      </c>
      <c r="F37" s="131">
        <v>1114</v>
      </c>
      <c r="G37" s="85">
        <v>22840</v>
      </c>
      <c r="H37" s="74">
        <v>99.12</v>
      </c>
      <c r="I37" s="143">
        <v>5.1999999999999998E-2</v>
      </c>
      <c r="J37" s="149">
        <f t="shared" si="9"/>
        <v>1187.6799999999998</v>
      </c>
      <c r="K37" s="145">
        <f t="shared" si="10"/>
        <v>1190</v>
      </c>
      <c r="L37" s="150" t="e">
        <f t="shared" si="11"/>
        <v>#REF!</v>
      </c>
      <c r="M37" s="145" t="e">
        <f>VLOOKUP(E37,#REF!,2,FALSE)</f>
        <v>#REF!</v>
      </c>
      <c r="N37" s="79">
        <v>0</v>
      </c>
      <c r="O37" s="145" t="e">
        <f t="shared" si="4"/>
        <v>#REF!</v>
      </c>
      <c r="P37" s="147"/>
      <c r="T37" s="151"/>
    </row>
    <row r="38" spans="1:20" s="148" customFormat="1">
      <c r="A38" s="71">
        <v>29</v>
      </c>
      <c r="B38" s="76" t="s">
        <v>315</v>
      </c>
      <c r="C38" s="130" t="s">
        <v>545</v>
      </c>
      <c r="D38" s="132" t="s">
        <v>8</v>
      </c>
      <c r="E38" s="71" t="s">
        <v>47</v>
      </c>
      <c r="F38" s="131">
        <v>1115</v>
      </c>
      <c r="G38" s="85">
        <v>18000</v>
      </c>
      <c r="H38" s="74">
        <v>81.900000000000006</v>
      </c>
      <c r="I38" s="143">
        <v>2.4E-2</v>
      </c>
      <c r="J38" s="149">
        <f t="shared" si="9"/>
        <v>432</v>
      </c>
      <c r="K38" s="145">
        <f t="shared" si="10"/>
        <v>440</v>
      </c>
      <c r="L38" s="150" t="e">
        <f t="shared" si="11"/>
        <v>#REF!</v>
      </c>
      <c r="M38" s="145" t="e">
        <f>VLOOKUP(E38,#REF!,2,FALSE)</f>
        <v>#REF!</v>
      </c>
      <c r="N38" s="79">
        <v>0</v>
      </c>
      <c r="O38" s="145" t="e">
        <f t="shared" si="4"/>
        <v>#REF!</v>
      </c>
      <c r="P38" s="147"/>
      <c r="T38" s="151"/>
    </row>
    <row r="39" spans="1:20" s="148" customFormat="1">
      <c r="A39" s="71">
        <v>30</v>
      </c>
      <c r="B39" s="76" t="s">
        <v>137</v>
      </c>
      <c r="C39" s="129" t="s">
        <v>546</v>
      </c>
      <c r="D39" s="132" t="s">
        <v>499</v>
      </c>
      <c r="E39" s="71" t="s">
        <v>44</v>
      </c>
      <c r="F39" s="131">
        <v>1118</v>
      </c>
      <c r="G39" s="85">
        <v>14430</v>
      </c>
      <c r="H39" s="74">
        <v>95.3</v>
      </c>
      <c r="I39" s="143">
        <v>4.7500000000000001E-2</v>
      </c>
      <c r="J39" s="149">
        <f t="shared" si="9"/>
        <v>685.42499999999995</v>
      </c>
      <c r="K39" s="145">
        <f t="shared" si="10"/>
        <v>690</v>
      </c>
      <c r="L39" s="150" t="e">
        <f t="shared" si="11"/>
        <v>#REF!</v>
      </c>
      <c r="M39" s="145" t="e">
        <f>VLOOKUP(E39,#REF!,2,FALSE)</f>
        <v>#REF!</v>
      </c>
      <c r="N39" s="79">
        <v>0</v>
      </c>
      <c r="O39" s="145" t="e">
        <f t="shared" si="4"/>
        <v>#REF!</v>
      </c>
      <c r="P39" s="147"/>
      <c r="T39" s="151"/>
    </row>
    <row r="40" spans="1:20" s="148" customFormat="1">
      <c r="A40" s="71">
        <v>31</v>
      </c>
      <c r="B40" s="147" t="s">
        <v>807</v>
      </c>
      <c r="D40" s="148" t="s">
        <v>11</v>
      </c>
      <c r="E40" s="71" t="s">
        <v>44</v>
      </c>
      <c r="F40" s="108">
        <v>1174</v>
      </c>
      <c r="G40" s="85">
        <v>13800</v>
      </c>
      <c r="H40" s="74">
        <v>88.1</v>
      </c>
      <c r="I40" s="143">
        <v>0</v>
      </c>
      <c r="J40" s="149">
        <f t="shared" si="9"/>
        <v>0</v>
      </c>
      <c r="K40" s="145">
        <f t="shared" si="10"/>
        <v>0</v>
      </c>
      <c r="L40" s="150" t="e">
        <f t="shared" si="11"/>
        <v>#REF!</v>
      </c>
      <c r="M40" s="145" t="e">
        <f>VLOOKUP(#REF!,#REF!,2,FALSE)</f>
        <v>#REF!</v>
      </c>
      <c r="N40" s="79">
        <v>0</v>
      </c>
      <c r="O40" s="145" t="e">
        <f t="shared" si="4"/>
        <v>#REF!</v>
      </c>
      <c r="P40" s="147"/>
      <c r="T40" s="151"/>
    </row>
    <row r="41" spans="1:20" s="148" customFormat="1">
      <c r="A41" s="71">
        <v>32</v>
      </c>
      <c r="B41" s="147" t="s">
        <v>830</v>
      </c>
      <c r="D41" s="132" t="s">
        <v>57</v>
      </c>
      <c r="E41" s="71" t="s">
        <v>44</v>
      </c>
      <c r="F41" s="108">
        <v>56</v>
      </c>
      <c r="G41" s="85"/>
      <c r="H41" s="74"/>
      <c r="I41" s="143"/>
      <c r="J41" s="149"/>
      <c r="K41" s="145"/>
      <c r="L41" s="150"/>
      <c r="M41" s="145"/>
      <c r="N41" s="79"/>
      <c r="O41" s="145"/>
      <c r="P41" s="147"/>
      <c r="T41" s="151"/>
    </row>
    <row r="42" spans="1:20" s="148" customFormat="1">
      <c r="A42" s="71">
        <v>33</v>
      </c>
      <c r="B42" s="76" t="s">
        <v>316</v>
      </c>
      <c r="C42" s="129" t="s">
        <v>547</v>
      </c>
      <c r="D42" s="132" t="s">
        <v>57</v>
      </c>
      <c r="E42" s="71" t="s">
        <v>44</v>
      </c>
      <c r="F42" s="131">
        <v>219</v>
      </c>
      <c r="G42" s="85">
        <v>16530</v>
      </c>
      <c r="H42" s="74">
        <v>81.2</v>
      </c>
      <c r="I42" s="143">
        <v>2.4E-2</v>
      </c>
      <c r="J42" s="149">
        <f t="shared" si="9"/>
        <v>396.72</v>
      </c>
      <c r="K42" s="145">
        <f t="shared" si="10"/>
        <v>400</v>
      </c>
      <c r="L42" s="150" t="e">
        <f t="shared" si="11"/>
        <v>#REF!</v>
      </c>
      <c r="M42" s="145" t="e">
        <f>VLOOKUP(E42,#REF!,2,FALSE)</f>
        <v>#REF!</v>
      </c>
      <c r="N42" s="79">
        <v>0</v>
      </c>
      <c r="O42" s="145" t="e">
        <f t="shared" si="4"/>
        <v>#REF!</v>
      </c>
      <c r="P42" s="147"/>
      <c r="T42" s="151"/>
    </row>
    <row r="43" spans="1:20" s="148" customFormat="1">
      <c r="A43" s="71">
        <v>34</v>
      </c>
      <c r="B43" s="76" t="s">
        <v>317</v>
      </c>
      <c r="C43" s="129" t="s">
        <v>548</v>
      </c>
      <c r="D43" s="132" t="s">
        <v>57</v>
      </c>
      <c r="E43" s="71" t="s">
        <v>44</v>
      </c>
      <c r="F43" s="131">
        <v>280</v>
      </c>
      <c r="G43" s="85">
        <v>18420</v>
      </c>
      <c r="H43" s="74">
        <v>96.05</v>
      </c>
      <c r="I43" s="143">
        <v>4.7500000000000001E-2</v>
      </c>
      <c r="J43" s="149">
        <f t="shared" si="9"/>
        <v>874.95</v>
      </c>
      <c r="K43" s="145">
        <f t="shared" si="10"/>
        <v>880</v>
      </c>
      <c r="L43" s="150" t="e">
        <f t="shared" si="11"/>
        <v>#REF!</v>
      </c>
      <c r="M43" s="145" t="e">
        <f>VLOOKUP(E43,#REF!,2,FALSE)</f>
        <v>#REF!</v>
      </c>
      <c r="N43" s="79">
        <v>0</v>
      </c>
      <c r="O43" s="145" t="e">
        <f t="shared" si="4"/>
        <v>#REF!</v>
      </c>
      <c r="P43" s="147"/>
      <c r="T43" s="151"/>
    </row>
    <row r="44" spans="1:20" s="148" customFormat="1">
      <c r="A44" s="71">
        <v>35</v>
      </c>
      <c r="B44" s="76" t="s">
        <v>318</v>
      </c>
      <c r="C44" s="125">
        <v>1103701244453</v>
      </c>
      <c r="D44" s="132" t="s">
        <v>57</v>
      </c>
      <c r="E44" s="71" t="s">
        <v>44</v>
      </c>
      <c r="F44" s="131">
        <v>303</v>
      </c>
      <c r="G44" s="85">
        <v>13800</v>
      </c>
      <c r="H44" s="74">
        <v>95.54</v>
      </c>
      <c r="I44" s="143">
        <v>0</v>
      </c>
      <c r="J44" s="149">
        <f t="shared" si="9"/>
        <v>0</v>
      </c>
      <c r="K44" s="145">
        <f t="shared" si="10"/>
        <v>0</v>
      </c>
      <c r="L44" s="150" t="e">
        <f t="shared" si="11"/>
        <v>#REF!</v>
      </c>
      <c r="M44" s="145" t="e">
        <f>VLOOKUP(E44,#REF!,2,FALSE)</f>
        <v>#REF!</v>
      </c>
      <c r="N44" s="79">
        <v>0</v>
      </c>
      <c r="O44" s="145" t="e">
        <f t="shared" si="4"/>
        <v>#REF!</v>
      </c>
      <c r="P44" s="147"/>
      <c r="T44" s="151"/>
    </row>
    <row r="45" spans="1:20" s="148" customFormat="1">
      <c r="A45" s="71">
        <v>36</v>
      </c>
      <c r="B45" s="76" t="s">
        <v>319</v>
      </c>
      <c r="C45" s="122" t="s">
        <v>549</v>
      </c>
      <c r="D45" s="76" t="s">
        <v>57</v>
      </c>
      <c r="E45" s="85" t="s">
        <v>44</v>
      </c>
      <c r="F45" s="71">
        <v>1130</v>
      </c>
      <c r="G45" s="85">
        <v>16530</v>
      </c>
      <c r="H45" s="74">
        <v>93.8</v>
      </c>
      <c r="I45" s="143">
        <v>0.04</v>
      </c>
      <c r="J45" s="149">
        <f t="shared" si="9"/>
        <v>661.2</v>
      </c>
      <c r="K45" s="145">
        <f t="shared" si="10"/>
        <v>670</v>
      </c>
      <c r="L45" s="150" t="e">
        <f t="shared" si="11"/>
        <v>#REF!</v>
      </c>
      <c r="M45" s="145" t="e">
        <f>VLOOKUP(E45,#REF!,2,FALSE)</f>
        <v>#REF!</v>
      </c>
      <c r="N45" s="79">
        <v>0</v>
      </c>
      <c r="O45" s="145" t="e">
        <f t="shared" si="4"/>
        <v>#REF!</v>
      </c>
      <c r="P45" s="147"/>
      <c r="T45" s="151"/>
    </row>
    <row r="46" spans="1:20" s="148" customFormat="1">
      <c r="A46" s="71">
        <v>37</v>
      </c>
      <c r="B46" s="76" t="s">
        <v>141</v>
      </c>
      <c r="C46" s="122" t="s">
        <v>550</v>
      </c>
      <c r="D46" s="76" t="s">
        <v>57</v>
      </c>
      <c r="E46" s="85" t="s">
        <v>44</v>
      </c>
      <c r="F46" s="71">
        <v>1134</v>
      </c>
      <c r="G46" s="85">
        <v>18980</v>
      </c>
      <c r="H46" s="74">
        <v>98.08</v>
      </c>
      <c r="I46" s="143">
        <v>5.1999999999999998E-2</v>
      </c>
      <c r="J46" s="149">
        <f t="shared" si="9"/>
        <v>986.95999999999992</v>
      </c>
      <c r="K46" s="145">
        <f t="shared" si="10"/>
        <v>990</v>
      </c>
      <c r="L46" s="150" t="e">
        <f t="shared" si="11"/>
        <v>#REF!</v>
      </c>
      <c r="M46" s="145" t="e">
        <f>VLOOKUP(E46,#REF!,2,FALSE)</f>
        <v>#REF!</v>
      </c>
      <c r="N46" s="79">
        <v>0</v>
      </c>
      <c r="O46" s="145" t="e">
        <f t="shared" si="4"/>
        <v>#REF!</v>
      </c>
      <c r="P46" s="147"/>
      <c r="T46" s="151"/>
    </row>
    <row r="47" spans="1:20" s="148" customFormat="1">
      <c r="A47" s="71">
        <v>38</v>
      </c>
      <c r="B47" s="76" t="s">
        <v>320</v>
      </c>
      <c r="C47" s="122" t="s">
        <v>551</v>
      </c>
      <c r="D47" s="76" t="s">
        <v>57</v>
      </c>
      <c r="E47" s="85" t="s">
        <v>44</v>
      </c>
      <c r="F47" s="71">
        <v>1171</v>
      </c>
      <c r="G47" s="85">
        <v>17330</v>
      </c>
      <c r="H47" s="74">
        <v>95.84</v>
      </c>
      <c r="I47" s="143">
        <v>4.7500000000000001E-2</v>
      </c>
      <c r="J47" s="149">
        <f t="shared" si="9"/>
        <v>823.17499999999995</v>
      </c>
      <c r="K47" s="145">
        <f t="shared" si="10"/>
        <v>830</v>
      </c>
      <c r="L47" s="150" t="e">
        <f t="shared" si="11"/>
        <v>#REF!</v>
      </c>
      <c r="M47" s="145" t="e">
        <f>VLOOKUP(E47,#REF!,2,FALSE)</f>
        <v>#REF!</v>
      </c>
      <c r="N47" s="79">
        <v>0</v>
      </c>
      <c r="O47" s="145" t="e">
        <f t="shared" si="4"/>
        <v>#REF!</v>
      </c>
      <c r="P47" s="147"/>
      <c r="T47" s="151"/>
    </row>
    <row r="48" spans="1:20" s="148" customFormat="1">
      <c r="A48" s="71">
        <v>39</v>
      </c>
      <c r="B48" s="76" t="s">
        <v>794</v>
      </c>
      <c r="C48" s="122"/>
      <c r="D48" s="76" t="s">
        <v>57</v>
      </c>
      <c r="E48" s="85" t="s">
        <v>44</v>
      </c>
      <c r="F48" s="71">
        <v>1129</v>
      </c>
      <c r="G48" s="85"/>
      <c r="H48" s="74"/>
      <c r="I48" s="143"/>
      <c r="J48" s="149"/>
      <c r="K48" s="145"/>
      <c r="L48" s="150"/>
      <c r="M48" s="145"/>
      <c r="N48" s="79"/>
      <c r="O48" s="145"/>
      <c r="P48" s="147"/>
      <c r="T48" s="151"/>
    </row>
    <row r="49" spans="1:20" s="148" customFormat="1">
      <c r="A49" s="71">
        <v>40</v>
      </c>
      <c r="B49" s="76" t="s">
        <v>138</v>
      </c>
      <c r="C49" s="122" t="s">
        <v>552</v>
      </c>
      <c r="D49" s="76" t="s">
        <v>281</v>
      </c>
      <c r="E49" s="85" t="s">
        <v>47</v>
      </c>
      <c r="F49" s="71">
        <v>1123</v>
      </c>
      <c r="G49" s="85">
        <v>22010</v>
      </c>
      <c r="H49" s="74">
        <v>96.8</v>
      </c>
      <c r="I49" s="143">
        <v>4.7500000000000001E-2</v>
      </c>
      <c r="J49" s="149">
        <f t="shared" si="9"/>
        <v>1045.4749999999999</v>
      </c>
      <c r="K49" s="145">
        <f t="shared" si="10"/>
        <v>1050</v>
      </c>
      <c r="L49" s="150" t="e">
        <f t="shared" si="11"/>
        <v>#REF!</v>
      </c>
      <c r="M49" s="145" t="e">
        <f>VLOOKUP(E49,#REF!,2,FALSE)</f>
        <v>#REF!</v>
      </c>
      <c r="N49" s="79">
        <v>0</v>
      </c>
      <c r="O49" s="145" t="e">
        <f t="shared" si="4"/>
        <v>#REF!</v>
      </c>
      <c r="P49" s="147"/>
      <c r="T49" s="151"/>
    </row>
    <row r="50" spans="1:20" s="148" customFormat="1">
      <c r="A50" s="71">
        <v>41</v>
      </c>
      <c r="B50" s="76" t="s">
        <v>321</v>
      </c>
      <c r="C50" s="122" t="s">
        <v>553</v>
      </c>
      <c r="D50" s="76" t="s">
        <v>281</v>
      </c>
      <c r="E50" s="85" t="s">
        <v>47</v>
      </c>
      <c r="F50" s="71">
        <v>1124</v>
      </c>
      <c r="G50" s="85">
        <v>22300</v>
      </c>
      <c r="H50" s="74">
        <v>97.56</v>
      </c>
      <c r="I50" s="143">
        <v>5.1999999999999998E-2</v>
      </c>
      <c r="J50" s="149">
        <f t="shared" si="9"/>
        <v>1159.5999999999999</v>
      </c>
      <c r="K50" s="145">
        <f t="shared" si="10"/>
        <v>1160</v>
      </c>
      <c r="L50" s="150" t="e">
        <f t="shared" si="11"/>
        <v>#REF!</v>
      </c>
      <c r="M50" s="145" t="e">
        <f>VLOOKUP(E50,#REF!,2,FALSE)</f>
        <v>#REF!</v>
      </c>
      <c r="N50" s="79">
        <v>0</v>
      </c>
      <c r="O50" s="145" t="e">
        <f t="shared" si="4"/>
        <v>#REF!</v>
      </c>
      <c r="P50" s="147"/>
      <c r="T50" s="151"/>
    </row>
    <row r="51" spans="1:20" s="148" customFormat="1">
      <c r="A51" s="71">
        <v>42</v>
      </c>
      <c r="B51" s="76" t="s">
        <v>322</v>
      </c>
      <c r="C51" s="122" t="s">
        <v>554</v>
      </c>
      <c r="D51" s="76" t="s">
        <v>12</v>
      </c>
      <c r="E51" s="85" t="s">
        <v>47</v>
      </c>
      <c r="F51" s="71">
        <v>1104</v>
      </c>
      <c r="G51" s="85">
        <v>22590</v>
      </c>
      <c r="H51" s="74">
        <v>93.22</v>
      </c>
      <c r="I51" s="143">
        <v>0.04</v>
      </c>
      <c r="J51" s="149">
        <f t="shared" si="9"/>
        <v>903.6</v>
      </c>
      <c r="K51" s="145">
        <f t="shared" si="10"/>
        <v>910</v>
      </c>
      <c r="L51" s="150" t="e">
        <f t="shared" si="11"/>
        <v>#REF!</v>
      </c>
      <c r="M51" s="145" t="e">
        <f>VLOOKUP(E51,#REF!,2,FALSE)</f>
        <v>#REF!</v>
      </c>
      <c r="N51" s="79">
        <v>0</v>
      </c>
      <c r="O51" s="145" t="e">
        <f t="shared" si="4"/>
        <v>#REF!</v>
      </c>
      <c r="P51" s="147"/>
      <c r="T51" s="151"/>
    </row>
    <row r="52" spans="1:20" s="148" customFormat="1">
      <c r="A52" s="71">
        <v>43</v>
      </c>
      <c r="B52" s="76" t="s">
        <v>135</v>
      </c>
      <c r="C52" s="122" t="s">
        <v>555</v>
      </c>
      <c r="D52" s="76" t="s">
        <v>11</v>
      </c>
      <c r="E52" s="85" t="s">
        <v>44</v>
      </c>
      <c r="F52" s="71">
        <v>1106</v>
      </c>
      <c r="G52" s="85">
        <v>17030</v>
      </c>
      <c r="H52" s="74">
        <v>92.8</v>
      </c>
      <c r="I52" s="143">
        <v>0.04</v>
      </c>
      <c r="J52" s="149">
        <f t="shared" si="9"/>
        <v>681.2</v>
      </c>
      <c r="K52" s="145">
        <f t="shared" si="10"/>
        <v>690</v>
      </c>
      <c r="L52" s="150" t="e">
        <f t="shared" si="11"/>
        <v>#REF!</v>
      </c>
      <c r="M52" s="145" t="e">
        <f>VLOOKUP(E52,#REF!,2,FALSE)</f>
        <v>#REF!</v>
      </c>
      <c r="N52" s="79">
        <v>0</v>
      </c>
      <c r="O52" s="145" t="e">
        <f t="shared" si="4"/>
        <v>#REF!</v>
      </c>
      <c r="P52" s="147"/>
      <c r="T52" s="151"/>
    </row>
    <row r="53" spans="1:20" s="148" customFormat="1">
      <c r="A53" s="104">
        <v>44</v>
      </c>
      <c r="B53" s="133" t="s">
        <v>140</v>
      </c>
      <c r="C53" s="139" t="s">
        <v>556</v>
      </c>
      <c r="D53" s="165" t="s">
        <v>282</v>
      </c>
      <c r="E53" s="135" t="s">
        <v>47</v>
      </c>
      <c r="F53" s="104">
        <v>4</v>
      </c>
      <c r="G53" s="135">
        <v>18690</v>
      </c>
      <c r="H53" s="106">
        <v>91.8</v>
      </c>
      <c r="I53" s="160">
        <v>0.04</v>
      </c>
      <c r="J53" s="161">
        <f t="shared" si="9"/>
        <v>747.6</v>
      </c>
      <c r="K53" s="162">
        <f t="shared" si="10"/>
        <v>750</v>
      </c>
      <c r="L53" s="163" t="e">
        <f t="shared" si="11"/>
        <v>#REF!</v>
      </c>
      <c r="M53" s="162" t="e">
        <f>VLOOKUP(E53,#REF!,2,FALSE)</f>
        <v>#REF!</v>
      </c>
      <c r="N53" s="119">
        <v>0</v>
      </c>
      <c r="O53" s="162" t="e">
        <f t="shared" si="4"/>
        <v>#REF!</v>
      </c>
      <c r="P53" s="164"/>
      <c r="T53" s="151"/>
    </row>
    <row r="54" spans="1:20" s="148" customFormat="1">
      <c r="A54" s="71">
        <v>45</v>
      </c>
      <c r="B54" s="76" t="s">
        <v>323</v>
      </c>
      <c r="C54" s="126">
        <v>1341500220529</v>
      </c>
      <c r="D54" s="84" t="s">
        <v>282</v>
      </c>
      <c r="E54" s="85" t="s">
        <v>47</v>
      </c>
      <c r="F54" s="71">
        <v>5</v>
      </c>
      <c r="G54" s="85">
        <v>18000</v>
      </c>
      <c r="H54" s="74">
        <v>89</v>
      </c>
      <c r="I54" s="143">
        <v>0</v>
      </c>
      <c r="J54" s="149">
        <f t="shared" si="9"/>
        <v>0</v>
      </c>
      <c r="K54" s="145">
        <f t="shared" si="10"/>
        <v>0</v>
      </c>
      <c r="L54" s="150" t="e">
        <f t="shared" si="11"/>
        <v>#REF!</v>
      </c>
      <c r="M54" s="145" t="e">
        <f>VLOOKUP(E54,#REF!,2,FALSE)</f>
        <v>#REF!</v>
      </c>
      <c r="N54" s="79">
        <v>0</v>
      </c>
      <c r="O54" s="145" t="e">
        <f t="shared" si="4"/>
        <v>#REF!</v>
      </c>
      <c r="P54" s="147"/>
      <c r="T54" s="151"/>
    </row>
    <row r="55" spans="1:20" s="148" customFormat="1">
      <c r="A55" s="71">
        <v>46</v>
      </c>
      <c r="B55" s="76" t="s">
        <v>139</v>
      </c>
      <c r="C55" s="122" t="s">
        <v>557</v>
      </c>
      <c r="D55" s="76" t="s">
        <v>282</v>
      </c>
      <c r="E55" s="85" t="s">
        <v>47</v>
      </c>
      <c r="F55" s="71">
        <v>1126</v>
      </c>
      <c r="G55" s="85">
        <v>23530</v>
      </c>
      <c r="H55" s="74">
        <v>96.55</v>
      </c>
      <c r="I55" s="143">
        <v>4.7500000000000001E-2</v>
      </c>
      <c r="J55" s="149">
        <f t="shared" si="9"/>
        <v>1117.675</v>
      </c>
      <c r="K55" s="145">
        <f t="shared" si="10"/>
        <v>1120</v>
      </c>
      <c r="L55" s="150" t="e">
        <f t="shared" si="11"/>
        <v>#REF!</v>
      </c>
      <c r="M55" s="145" t="e">
        <f>VLOOKUP(E55,#REF!,2,FALSE)</f>
        <v>#REF!</v>
      </c>
      <c r="N55" s="79">
        <v>0</v>
      </c>
      <c r="O55" s="145" t="e">
        <f t="shared" si="4"/>
        <v>#REF!</v>
      </c>
      <c r="P55" s="147"/>
      <c r="T55" s="151"/>
    </row>
    <row r="56" spans="1:20" s="148" customFormat="1">
      <c r="A56" s="71">
        <v>47</v>
      </c>
      <c r="B56" s="147" t="s">
        <v>133</v>
      </c>
      <c r="C56" s="122" t="s">
        <v>558</v>
      </c>
      <c r="D56" s="84" t="s">
        <v>69</v>
      </c>
      <c r="E56" s="85" t="s">
        <v>44</v>
      </c>
      <c r="F56" s="71">
        <v>150</v>
      </c>
      <c r="G56" s="85">
        <v>14450</v>
      </c>
      <c r="H56" s="74">
        <v>97.45</v>
      </c>
      <c r="I56" s="143">
        <v>5.1999999999999998E-2</v>
      </c>
      <c r="J56" s="149">
        <f t="shared" si="9"/>
        <v>751.4</v>
      </c>
      <c r="K56" s="145">
        <f t="shared" si="10"/>
        <v>760</v>
      </c>
      <c r="L56" s="150" t="e">
        <f t="shared" si="11"/>
        <v>#REF!</v>
      </c>
      <c r="M56" s="145" t="e">
        <f>VLOOKUP(E56,#REF!,2,FALSE)</f>
        <v>#REF!</v>
      </c>
      <c r="N56" s="79">
        <v>0</v>
      </c>
      <c r="O56" s="145" t="e">
        <f t="shared" si="4"/>
        <v>#REF!</v>
      </c>
      <c r="P56" s="147"/>
      <c r="T56" s="151"/>
    </row>
    <row r="57" spans="1:20" s="148" customFormat="1">
      <c r="A57" s="71">
        <v>48</v>
      </c>
      <c r="B57" s="76" t="s">
        <v>324</v>
      </c>
      <c r="C57" s="122" t="s">
        <v>559</v>
      </c>
      <c r="D57" s="76" t="s">
        <v>57</v>
      </c>
      <c r="E57" s="85" t="s">
        <v>44</v>
      </c>
      <c r="F57" s="71">
        <v>38</v>
      </c>
      <c r="G57" s="85">
        <v>13790</v>
      </c>
      <c r="H57" s="74">
        <v>95.6</v>
      </c>
      <c r="I57" s="143">
        <v>4.7500000000000001E-2</v>
      </c>
      <c r="J57" s="149">
        <f t="shared" si="9"/>
        <v>655.02499999999998</v>
      </c>
      <c r="K57" s="145">
        <f t="shared" si="10"/>
        <v>660</v>
      </c>
      <c r="L57" s="150" t="e">
        <f t="shared" si="11"/>
        <v>#REF!</v>
      </c>
      <c r="M57" s="145" t="e">
        <f>VLOOKUP(E57,#REF!,2,FALSE)</f>
        <v>#REF!</v>
      </c>
      <c r="N57" s="79">
        <v>0</v>
      </c>
      <c r="O57" s="145" t="e">
        <f t="shared" si="4"/>
        <v>#REF!</v>
      </c>
      <c r="P57" s="147"/>
      <c r="T57" s="151"/>
    </row>
    <row r="58" spans="1:20" s="148" customFormat="1">
      <c r="A58" s="71">
        <v>49</v>
      </c>
      <c r="B58" s="76" t="s">
        <v>142</v>
      </c>
      <c r="C58" s="122" t="s">
        <v>560</v>
      </c>
      <c r="D58" s="76" t="s">
        <v>11</v>
      </c>
      <c r="E58" s="85" t="s">
        <v>44</v>
      </c>
      <c r="F58" s="71">
        <v>1135</v>
      </c>
      <c r="G58" s="85">
        <v>15110</v>
      </c>
      <c r="H58" s="74">
        <v>88.55</v>
      </c>
      <c r="I58" s="143">
        <v>3.7999999999999999E-2</v>
      </c>
      <c r="J58" s="149">
        <f t="shared" si="9"/>
        <v>574.17999999999995</v>
      </c>
      <c r="K58" s="145">
        <f t="shared" si="10"/>
        <v>580</v>
      </c>
      <c r="L58" s="150" t="e">
        <f t="shared" si="11"/>
        <v>#REF!</v>
      </c>
      <c r="M58" s="145" t="e">
        <f>VLOOKUP(E58,#REF!,2,FALSE)</f>
        <v>#REF!</v>
      </c>
      <c r="N58" s="79">
        <v>0</v>
      </c>
      <c r="O58" s="145" t="e">
        <f t="shared" si="4"/>
        <v>#REF!</v>
      </c>
      <c r="P58" s="147"/>
      <c r="T58" s="151"/>
    </row>
    <row r="59" spans="1:20" s="148" customFormat="1" ht="27" customHeight="1">
      <c r="A59" s="71"/>
      <c r="B59" s="152"/>
      <c r="C59" s="153"/>
      <c r="D59" s="86" t="s">
        <v>143</v>
      </c>
      <c r="E59" s="81"/>
      <c r="F59" s="82"/>
      <c r="G59" s="81"/>
      <c r="H59" s="74"/>
      <c r="I59" s="143"/>
      <c r="J59" s="149"/>
      <c r="K59" s="145"/>
      <c r="L59" s="150"/>
      <c r="M59" s="145"/>
      <c r="N59" s="75"/>
      <c r="O59" s="145"/>
      <c r="P59" s="147"/>
      <c r="T59" s="151"/>
    </row>
    <row r="60" spans="1:20" s="148" customFormat="1">
      <c r="A60" s="71">
        <v>50</v>
      </c>
      <c r="B60" s="83" t="s">
        <v>325</v>
      </c>
      <c r="C60" s="122" t="s">
        <v>561</v>
      </c>
      <c r="D60" s="83" t="s">
        <v>12</v>
      </c>
      <c r="E60" s="81" t="s">
        <v>47</v>
      </c>
      <c r="F60" s="82">
        <v>20</v>
      </c>
      <c r="G60" s="81">
        <v>22550</v>
      </c>
      <c r="H60" s="74">
        <v>95.44</v>
      </c>
      <c r="I60" s="143">
        <v>4.1000000000000002E-2</v>
      </c>
      <c r="J60" s="149">
        <f t="shared" ref="J60:J68" si="12">I60*G60</f>
        <v>924.55000000000007</v>
      </c>
      <c r="K60" s="145">
        <f t="shared" ref="K60:K68" si="13">ROUNDUP(J60,-1)</f>
        <v>930</v>
      </c>
      <c r="L60" s="150" t="e">
        <f t="shared" ref="L60:L68" si="14">IF(K60+G60&gt;M60,M60,K60+G60)</f>
        <v>#REF!</v>
      </c>
      <c r="M60" s="145" t="e">
        <f>VLOOKUP(E60,#REF!,2,FALSE)</f>
        <v>#REF!</v>
      </c>
      <c r="N60" s="79">
        <v>0</v>
      </c>
      <c r="O60" s="145" t="e">
        <f t="shared" ref="O60:O68" si="15">L60+N60</f>
        <v>#REF!</v>
      </c>
      <c r="P60" s="147"/>
      <c r="T60" s="151"/>
    </row>
    <row r="61" spans="1:20" s="148" customFormat="1">
      <c r="A61" s="71">
        <v>51</v>
      </c>
      <c r="B61" s="83" t="s">
        <v>326</v>
      </c>
      <c r="C61" s="122" t="s">
        <v>562</v>
      </c>
      <c r="D61" s="83" t="s">
        <v>12</v>
      </c>
      <c r="E61" s="81" t="s">
        <v>47</v>
      </c>
      <c r="F61" s="82">
        <v>1147</v>
      </c>
      <c r="G61" s="81">
        <v>23370</v>
      </c>
      <c r="H61" s="74">
        <v>97.42</v>
      </c>
      <c r="I61" s="143">
        <v>4.1000000000000002E-2</v>
      </c>
      <c r="J61" s="149">
        <f t="shared" si="12"/>
        <v>958.17000000000007</v>
      </c>
      <c r="K61" s="145">
        <f t="shared" si="13"/>
        <v>960</v>
      </c>
      <c r="L61" s="150" t="e">
        <f t="shared" si="14"/>
        <v>#REF!</v>
      </c>
      <c r="M61" s="145" t="e">
        <f>VLOOKUP(E61,#REF!,2,FALSE)</f>
        <v>#REF!</v>
      </c>
      <c r="N61" s="79">
        <v>0</v>
      </c>
      <c r="O61" s="145" t="e">
        <f t="shared" si="15"/>
        <v>#REF!</v>
      </c>
      <c r="P61" s="147"/>
      <c r="T61" s="151"/>
    </row>
    <row r="62" spans="1:20" s="148" customFormat="1">
      <c r="A62" s="71">
        <v>52</v>
      </c>
      <c r="B62" s="83" t="s">
        <v>327</v>
      </c>
      <c r="C62" s="122" t="s">
        <v>563</v>
      </c>
      <c r="D62" s="83" t="s">
        <v>284</v>
      </c>
      <c r="E62" s="81" t="s">
        <v>44</v>
      </c>
      <c r="F62" s="82">
        <v>1154</v>
      </c>
      <c r="G62" s="81">
        <v>12210</v>
      </c>
      <c r="H62" s="74">
        <v>95.64</v>
      </c>
      <c r="I62" s="143">
        <v>4.1000000000000002E-2</v>
      </c>
      <c r="J62" s="149">
        <f t="shared" si="12"/>
        <v>500.61</v>
      </c>
      <c r="K62" s="145">
        <f t="shared" si="13"/>
        <v>510</v>
      </c>
      <c r="L62" s="150" t="e">
        <f t="shared" si="14"/>
        <v>#REF!</v>
      </c>
      <c r="M62" s="145" t="e">
        <f>VLOOKUP(E62,#REF!,2,FALSE)</f>
        <v>#REF!</v>
      </c>
      <c r="N62" s="75">
        <v>565</v>
      </c>
      <c r="O62" s="145" t="e">
        <f>L62+N62</f>
        <v>#REF!</v>
      </c>
      <c r="P62" s="147"/>
      <c r="T62" s="151"/>
    </row>
    <row r="63" spans="1:20" s="148" customFormat="1">
      <c r="A63" s="71">
        <v>53</v>
      </c>
      <c r="B63" s="83" t="s">
        <v>328</v>
      </c>
      <c r="C63" s="122">
        <v>1349900429716</v>
      </c>
      <c r="D63" s="83" t="s">
        <v>11</v>
      </c>
      <c r="E63" s="81" t="s">
        <v>44</v>
      </c>
      <c r="F63" s="82">
        <v>1149</v>
      </c>
      <c r="G63" s="81">
        <v>13800</v>
      </c>
      <c r="H63" s="74">
        <v>97.5</v>
      </c>
      <c r="I63" s="143">
        <v>4.7500000000000001E-2</v>
      </c>
      <c r="J63" s="149">
        <f t="shared" si="12"/>
        <v>655.5</v>
      </c>
      <c r="K63" s="145">
        <f t="shared" si="13"/>
        <v>660</v>
      </c>
      <c r="L63" s="150" t="e">
        <f t="shared" si="14"/>
        <v>#REF!</v>
      </c>
      <c r="M63" s="145" t="e">
        <f>VLOOKUP(E63,#REF!,2,FALSE)</f>
        <v>#REF!</v>
      </c>
      <c r="N63" s="79">
        <v>0</v>
      </c>
      <c r="O63" s="145" t="e">
        <f t="shared" si="15"/>
        <v>#REF!</v>
      </c>
      <c r="P63" s="147"/>
      <c r="T63" s="151"/>
    </row>
    <row r="64" spans="1:20" s="148" customFormat="1">
      <c r="A64" s="71">
        <v>54</v>
      </c>
      <c r="B64" s="83" t="s">
        <v>144</v>
      </c>
      <c r="C64" s="122" t="s">
        <v>564</v>
      </c>
      <c r="D64" s="83" t="s">
        <v>87</v>
      </c>
      <c r="E64" s="81" t="s">
        <v>47</v>
      </c>
      <c r="F64" s="82">
        <v>1141</v>
      </c>
      <c r="G64" s="81">
        <v>22470</v>
      </c>
      <c r="H64" s="74">
        <v>98.85</v>
      </c>
      <c r="I64" s="143">
        <v>4.7500000000000001E-2</v>
      </c>
      <c r="J64" s="149">
        <f t="shared" si="12"/>
        <v>1067.325</v>
      </c>
      <c r="K64" s="145">
        <f t="shared" si="13"/>
        <v>1070</v>
      </c>
      <c r="L64" s="150" t="e">
        <f t="shared" si="14"/>
        <v>#REF!</v>
      </c>
      <c r="M64" s="145" t="e">
        <f>VLOOKUP(E64,#REF!,2,FALSE)</f>
        <v>#REF!</v>
      </c>
      <c r="N64" s="79">
        <v>0</v>
      </c>
      <c r="O64" s="145" t="e">
        <f t="shared" si="15"/>
        <v>#REF!</v>
      </c>
      <c r="P64" s="147"/>
      <c r="T64" s="151"/>
    </row>
    <row r="65" spans="1:20" s="148" customFormat="1">
      <c r="A65" s="71">
        <v>55</v>
      </c>
      <c r="B65" s="83" t="s">
        <v>329</v>
      </c>
      <c r="C65" s="122" t="s">
        <v>565</v>
      </c>
      <c r="D65" s="83" t="s">
        <v>87</v>
      </c>
      <c r="E65" s="81" t="s">
        <v>47</v>
      </c>
      <c r="F65" s="82">
        <v>1142</v>
      </c>
      <c r="G65" s="81">
        <v>22020</v>
      </c>
      <c r="H65" s="74">
        <v>99.7</v>
      </c>
      <c r="I65" s="143">
        <v>4.7500000000000001E-2</v>
      </c>
      <c r="J65" s="149">
        <f t="shared" si="12"/>
        <v>1045.95</v>
      </c>
      <c r="K65" s="145">
        <f t="shared" si="13"/>
        <v>1050</v>
      </c>
      <c r="L65" s="150" t="e">
        <f t="shared" si="14"/>
        <v>#REF!</v>
      </c>
      <c r="M65" s="145" t="e">
        <f>VLOOKUP(E65,#REF!,2,FALSE)</f>
        <v>#REF!</v>
      </c>
      <c r="N65" s="79">
        <v>0</v>
      </c>
      <c r="O65" s="145" t="e">
        <f t="shared" si="15"/>
        <v>#REF!</v>
      </c>
      <c r="P65" s="147"/>
      <c r="T65" s="151"/>
    </row>
    <row r="66" spans="1:20" s="148" customFormat="1">
      <c r="A66" s="71">
        <v>56</v>
      </c>
      <c r="B66" s="83" t="s">
        <v>330</v>
      </c>
      <c r="C66" s="122" t="s">
        <v>566</v>
      </c>
      <c r="D66" s="83" t="s">
        <v>87</v>
      </c>
      <c r="E66" s="81" t="s">
        <v>47</v>
      </c>
      <c r="F66" s="82">
        <v>1143</v>
      </c>
      <c r="G66" s="81">
        <v>21540</v>
      </c>
      <c r="H66" s="74">
        <v>95.44</v>
      </c>
      <c r="I66" s="143">
        <v>4.1000000000000002E-2</v>
      </c>
      <c r="J66" s="149">
        <f t="shared" si="12"/>
        <v>883.14</v>
      </c>
      <c r="K66" s="145">
        <f t="shared" si="13"/>
        <v>890</v>
      </c>
      <c r="L66" s="150" t="e">
        <f t="shared" si="14"/>
        <v>#REF!</v>
      </c>
      <c r="M66" s="145" t="e">
        <f>VLOOKUP(E66,#REF!,2,FALSE)</f>
        <v>#REF!</v>
      </c>
      <c r="N66" s="79">
        <v>0</v>
      </c>
      <c r="O66" s="145" t="e">
        <f t="shared" si="15"/>
        <v>#REF!</v>
      </c>
      <c r="P66" s="147"/>
      <c r="T66" s="151"/>
    </row>
    <row r="67" spans="1:20" s="148" customFormat="1">
      <c r="A67" s="71">
        <v>57</v>
      </c>
      <c r="B67" s="83" t="s">
        <v>331</v>
      </c>
      <c r="C67" s="123">
        <v>1340400166785</v>
      </c>
      <c r="D67" s="83" t="s">
        <v>87</v>
      </c>
      <c r="E67" s="81" t="s">
        <v>47</v>
      </c>
      <c r="F67" s="82">
        <v>1144</v>
      </c>
      <c r="G67" s="81">
        <v>18000</v>
      </c>
      <c r="H67" s="74">
        <v>95.76</v>
      </c>
      <c r="I67" s="143">
        <v>0</v>
      </c>
      <c r="J67" s="149">
        <f t="shared" si="12"/>
        <v>0</v>
      </c>
      <c r="K67" s="145">
        <f t="shared" si="13"/>
        <v>0</v>
      </c>
      <c r="L67" s="150" t="e">
        <f t="shared" si="14"/>
        <v>#REF!</v>
      </c>
      <c r="M67" s="145" t="e">
        <f>VLOOKUP(E67,#REF!,2,FALSE)</f>
        <v>#REF!</v>
      </c>
      <c r="N67" s="79">
        <v>0</v>
      </c>
      <c r="O67" s="145" t="e">
        <f t="shared" si="15"/>
        <v>#REF!</v>
      </c>
      <c r="P67" s="147"/>
      <c r="T67" s="151"/>
    </row>
    <row r="68" spans="1:20" s="148" customFormat="1">
      <c r="A68" s="71">
        <v>58</v>
      </c>
      <c r="B68" s="83" t="s">
        <v>332</v>
      </c>
      <c r="C68" s="122" t="s">
        <v>567</v>
      </c>
      <c r="D68" s="83" t="s">
        <v>283</v>
      </c>
      <c r="E68" s="81" t="s">
        <v>47</v>
      </c>
      <c r="F68" s="82">
        <v>1145</v>
      </c>
      <c r="G68" s="81">
        <v>22660</v>
      </c>
      <c r="H68" s="74">
        <v>97.56</v>
      </c>
      <c r="I68" s="143">
        <v>4.7500000000000001E-2</v>
      </c>
      <c r="J68" s="149">
        <f t="shared" si="12"/>
        <v>1076.3499999999999</v>
      </c>
      <c r="K68" s="145">
        <f t="shared" si="13"/>
        <v>1080</v>
      </c>
      <c r="L68" s="150" t="e">
        <f t="shared" si="14"/>
        <v>#REF!</v>
      </c>
      <c r="M68" s="145" t="e">
        <f>VLOOKUP(E68,#REF!,2,FALSE)</f>
        <v>#REF!</v>
      </c>
      <c r="N68" s="79">
        <v>0</v>
      </c>
      <c r="O68" s="145" t="e">
        <f t="shared" si="15"/>
        <v>#REF!</v>
      </c>
      <c r="P68" s="147"/>
      <c r="T68" s="151"/>
    </row>
    <row r="69" spans="1:20" s="148" customFormat="1">
      <c r="A69" s="71">
        <v>59</v>
      </c>
      <c r="B69" s="76" t="s">
        <v>813</v>
      </c>
      <c r="C69" s="122"/>
      <c r="D69" s="76" t="s">
        <v>87</v>
      </c>
      <c r="E69" s="85" t="s">
        <v>47</v>
      </c>
      <c r="F69" s="71">
        <v>1146</v>
      </c>
      <c r="G69" s="85"/>
      <c r="H69" s="74"/>
      <c r="I69" s="143"/>
      <c r="J69" s="149"/>
      <c r="K69" s="145"/>
      <c r="L69" s="150"/>
      <c r="M69" s="145"/>
      <c r="N69" s="79"/>
      <c r="O69" s="145"/>
      <c r="P69" s="147"/>
      <c r="T69" s="151"/>
    </row>
    <row r="70" spans="1:20" s="148" customFormat="1">
      <c r="A70" s="71"/>
      <c r="B70" s="152"/>
      <c r="C70" s="153"/>
      <c r="D70" s="87" t="s">
        <v>145</v>
      </c>
      <c r="E70" s="81"/>
      <c r="F70" s="82"/>
      <c r="G70" s="81"/>
      <c r="H70" s="74"/>
      <c r="I70" s="143"/>
      <c r="J70" s="149"/>
      <c r="K70" s="145"/>
      <c r="L70" s="150"/>
      <c r="M70" s="145"/>
      <c r="N70" s="75"/>
      <c r="O70" s="145"/>
      <c r="P70" s="147"/>
      <c r="T70" s="151"/>
    </row>
    <row r="71" spans="1:20" s="148" customFormat="1">
      <c r="A71" s="71">
        <v>60</v>
      </c>
      <c r="B71" s="83" t="s">
        <v>333</v>
      </c>
      <c r="C71" s="124" t="s">
        <v>568</v>
      </c>
      <c r="D71" s="83" t="s">
        <v>12</v>
      </c>
      <c r="E71" s="81" t="s">
        <v>47</v>
      </c>
      <c r="F71" s="82">
        <v>1165</v>
      </c>
      <c r="G71" s="81">
        <v>20670</v>
      </c>
      <c r="H71" s="74">
        <v>95.2</v>
      </c>
      <c r="I71" s="143">
        <v>4.2000000000000003E-2</v>
      </c>
      <c r="J71" s="149">
        <f t="shared" ref="J71:J78" si="16">I71*G71</f>
        <v>868.1400000000001</v>
      </c>
      <c r="K71" s="145">
        <f t="shared" ref="K71:K78" si="17">ROUNDUP(J71,-1)</f>
        <v>870</v>
      </c>
      <c r="L71" s="150" t="e">
        <f t="shared" ref="L71:L78" si="18">IF(K71+G71&gt;M71,M71,K71+G71)</f>
        <v>#REF!</v>
      </c>
      <c r="M71" s="145" t="e">
        <f>VLOOKUP(E71,#REF!,2,FALSE)</f>
        <v>#REF!</v>
      </c>
      <c r="N71" s="79">
        <v>0</v>
      </c>
      <c r="O71" s="145" t="e">
        <f t="shared" ref="O71:O86" si="19">L71+N71</f>
        <v>#REF!</v>
      </c>
      <c r="P71" s="147"/>
      <c r="T71" s="151"/>
    </row>
    <row r="72" spans="1:20" s="148" customFormat="1">
      <c r="A72" s="71">
        <v>61</v>
      </c>
      <c r="B72" s="83" t="s">
        <v>146</v>
      </c>
      <c r="C72" s="122" t="s">
        <v>569</v>
      </c>
      <c r="D72" s="83" t="s">
        <v>11</v>
      </c>
      <c r="E72" s="81" t="s">
        <v>44</v>
      </c>
      <c r="F72" s="82">
        <v>35</v>
      </c>
      <c r="G72" s="81">
        <v>16840</v>
      </c>
      <c r="H72" s="74">
        <v>76</v>
      </c>
      <c r="I72" s="143">
        <v>0</v>
      </c>
      <c r="J72" s="149">
        <f t="shared" si="16"/>
        <v>0</v>
      </c>
      <c r="K72" s="145">
        <f t="shared" si="17"/>
        <v>0</v>
      </c>
      <c r="L72" s="150" t="e">
        <f t="shared" si="18"/>
        <v>#REF!</v>
      </c>
      <c r="M72" s="145" t="e">
        <f>VLOOKUP(E72,#REF!,2,FALSE)</f>
        <v>#REF!</v>
      </c>
      <c r="N72" s="79">
        <v>0</v>
      </c>
      <c r="O72" s="145" t="e">
        <f t="shared" si="19"/>
        <v>#REF!</v>
      </c>
      <c r="P72" s="147"/>
      <c r="T72" s="151"/>
    </row>
    <row r="73" spans="1:20" s="148" customFormat="1">
      <c r="A73" s="71">
        <v>62</v>
      </c>
      <c r="B73" s="152" t="s">
        <v>147</v>
      </c>
      <c r="C73" s="122">
        <v>1100200321797</v>
      </c>
      <c r="D73" s="83" t="s">
        <v>11</v>
      </c>
      <c r="E73" s="81" t="s">
        <v>44</v>
      </c>
      <c r="F73" s="82">
        <v>1119</v>
      </c>
      <c r="G73" s="81">
        <v>13800</v>
      </c>
      <c r="H73" s="74">
        <v>96.4</v>
      </c>
      <c r="I73" s="143">
        <v>4.2000000000000003E-2</v>
      </c>
      <c r="J73" s="149">
        <f t="shared" si="16"/>
        <v>579.6</v>
      </c>
      <c r="K73" s="145">
        <f t="shared" si="17"/>
        <v>580</v>
      </c>
      <c r="L73" s="150" t="e">
        <f t="shared" si="18"/>
        <v>#REF!</v>
      </c>
      <c r="M73" s="145" t="e">
        <f>VLOOKUP(E73,#REF!,2,FALSE)</f>
        <v>#REF!</v>
      </c>
      <c r="N73" s="79">
        <v>0</v>
      </c>
      <c r="O73" s="145" t="e">
        <f t="shared" si="19"/>
        <v>#REF!</v>
      </c>
      <c r="P73" s="147"/>
      <c r="T73" s="151"/>
    </row>
    <row r="74" spans="1:20" s="148" customFormat="1">
      <c r="A74" s="71">
        <v>63</v>
      </c>
      <c r="B74" s="83" t="s">
        <v>148</v>
      </c>
      <c r="C74" s="122" t="s">
        <v>570</v>
      </c>
      <c r="D74" s="83" t="s">
        <v>500</v>
      </c>
      <c r="E74" s="81" t="s">
        <v>47</v>
      </c>
      <c r="F74" s="82">
        <v>1161</v>
      </c>
      <c r="G74" s="81">
        <v>23690</v>
      </c>
      <c r="H74" s="74">
        <v>92.8</v>
      </c>
      <c r="I74" s="143">
        <v>0.04</v>
      </c>
      <c r="J74" s="149">
        <f t="shared" si="16"/>
        <v>947.6</v>
      </c>
      <c r="K74" s="145">
        <f t="shared" si="17"/>
        <v>950</v>
      </c>
      <c r="L74" s="150" t="e">
        <f t="shared" si="18"/>
        <v>#REF!</v>
      </c>
      <c r="M74" s="145" t="e">
        <f>VLOOKUP(E74,#REF!,2,FALSE)</f>
        <v>#REF!</v>
      </c>
      <c r="N74" s="79">
        <v>0</v>
      </c>
      <c r="O74" s="145" t="e">
        <f t="shared" si="19"/>
        <v>#REF!</v>
      </c>
      <c r="P74" s="147"/>
      <c r="T74" s="151"/>
    </row>
    <row r="75" spans="1:20" s="148" customFormat="1">
      <c r="A75" s="71">
        <v>64</v>
      </c>
      <c r="B75" s="83" t="s">
        <v>334</v>
      </c>
      <c r="C75" s="122" t="s">
        <v>571</v>
      </c>
      <c r="D75" s="83" t="s">
        <v>500</v>
      </c>
      <c r="E75" s="81" t="s">
        <v>47</v>
      </c>
      <c r="F75" s="82">
        <v>1162</v>
      </c>
      <c r="G75" s="81">
        <v>23490</v>
      </c>
      <c r="H75" s="74">
        <v>91.2</v>
      </c>
      <c r="I75" s="143">
        <v>0.04</v>
      </c>
      <c r="J75" s="149">
        <f t="shared" si="16"/>
        <v>939.6</v>
      </c>
      <c r="K75" s="145">
        <f t="shared" si="17"/>
        <v>940</v>
      </c>
      <c r="L75" s="150" t="e">
        <f t="shared" si="18"/>
        <v>#REF!</v>
      </c>
      <c r="M75" s="145" t="e">
        <f>VLOOKUP(E75,#REF!,2,FALSE)</f>
        <v>#REF!</v>
      </c>
      <c r="N75" s="79">
        <v>0</v>
      </c>
      <c r="O75" s="145" t="e">
        <f t="shared" si="19"/>
        <v>#REF!</v>
      </c>
      <c r="P75" s="147"/>
      <c r="T75" s="151"/>
    </row>
    <row r="76" spans="1:20" s="148" customFormat="1">
      <c r="A76" s="71">
        <v>65</v>
      </c>
      <c r="B76" s="83" t="s">
        <v>149</v>
      </c>
      <c r="C76" s="122" t="s">
        <v>572</v>
      </c>
      <c r="D76" s="83" t="s">
        <v>500</v>
      </c>
      <c r="E76" s="81" t="s">
        <v>47</v>
      </c>
      <c r="F76" s="82">
        <v>1163</v>
      </c>
      <c r="G76" s="81">
        <v>22750</v>
      </c>
      <c r="H76" s="74">
        <v>85.8</v>
      </c>
      <c r="I76" s="143">
        <v>0.04</v>
      </c>
      <c r="J76" s="149">
        <f t="shared" si="16"/>
        <v>910</v>
      </c>
      <c r="K76" s="145">
        <f t="shared" si="17"/>
        <v>910</v>
      </c>
      <c r="L76" s="150" t="e">
        <f t="shared" si="18"/>
        <v>#REF!</v>
      </c>
      <c r="M76" s="145" t="e">
        <f>VLOOKUP(E76,#REF!,2,FALSE)</f>
        <v>#REF!</v>
      </c>
      <c r="N76" s="79">
        <v>0</v>
      </c>
      <c r="O76" s="145" t="e">
        <f t="shared" si="19"/>
        <v>#REF!</v>
      </c>
      <c r="P76" s="147"/>
      <c r="T76" s="151"/>
    </row>
    <row r="77" spans="1:20" s="148" customFormat="1">
      <c r="A77" s="71">
        <v>66</v>
      </c>
      <c r="B77" s="83" t="s">
        <v>150</v>
      </c>
      <c r="C77" s="122" t="s">
        <v>573</v>
      </c>
      <c r="D77" s="83" t="s">
        <v>285</v>
      </c>
      <c r="E77" s="81" t="s">
        <v>44</v>
      </c>
      <c r="F77" s="82">
        <v>1167</v>
      </c>
      <c r="G77" s="81">
        <v>13950</v>
      </c>
      <c r="H77" s="74">
        <v>88</v>
      </c>
      <c r="I77" s="143">
        <v>0.04</v>
      </c>
      <c r="J77" s="149">
        <f t="shared" si="16"/>
        <v>558</v>
      </c>
      <c r="K77" s="145">
        <f t="shared" si="17"/>
        <v>560</v>
      </c>
      <c r="L77" s="150" t="e">
        <f t="shared" si="18"/>
        <v>#REF!</v>
      </c>
      <c r="M77" s="145" t="e">
        <f>VLOOKUP(E77,#REF!,2,FALSE)</f>
        <v>#REF!</v>
      </c>
      <c r="N77" s="79">
        <v>0</v>
      </c>
      <c r="O77" s="145" t="e">
        <f t="shared" si="19"/>
        <v>#REF!</v>
      </c>
      <c r="P77" s="147"/>
      <c r="T77" s="151"/>
    </row>
    <row r="78" spans="1:20" s="148" customFormat="1">
      <c r="A78" s="71">
        <v>67</v>
      </c>
      <c r="B78" s="83" t="s">
        <v>151</v>
      </c>
      <c r="C78" s="122" t="s">
        <v>574</v>
      </c>
      <c r="D78" s="83" t="s">
        <v>285</v>
      </c>
      <c r="E78" s="81" t="s">
        <v>44</v>
      </c>
      <c r="F78" s="82">
        <v>1168</v>
      </c>
      <c r="G78" s="81">
        <v>13710</v>
      </c>
      <c r="H78" s="74">
        <v>80.400000000000006</v>
      </c>
      <c r="I78" s="143">
        <v>4.0500000000000001E-2</v>
      </c>
      <c r="J78" s="149">
        <f t="shared" si="16"/>
        <v>555.255</v>
      </c>
      <c r="K78" s="145">
        <f t="shared" si="17"/>
        <v>560</v>
      </c>
      <c r="L78" s="150" t="e">
        <f t="shared" si="18"/>
        <v>#REF!</v>
      </c>
      <c r="M78" s="145" t="e">
        <f>VLOOKUP(E78,#REF!,2,FALSE)</f>
        <v>#REF!</v>
      </c>
      <c r="N78" s="79">
        <v>0</v>
      </c>
      <c r="O78" s="145" t="e">
        <f t="shared" si="19"/>
        <v>#REF!</v>
      </c>
      <c r="P78" s="147"/>
      <c r="T78" s="151"/>
    </row>
    <row r="79" spans="1:20" s="148" customFormat="1">
      <c r="A79" s="71"/>
      <c r="B79" s="152"/>
      <c r="C79" s="153"/>
      <c r="D79" s="86" t="s">
        <v>152</v>
      </c>
      <c r="E79" s="81"/>
      <c r="F79" s="82"/>
      <c r="G79" s="81"/>
      <c r="H79" s="74"/>
      <c r="I79" s="143"/>
      <c r="J79" s="149"/>
      <c r="K79" s="145"/>
      <c r="L79" s="150"/>
      <c r="M79" s="145"/>
      <c r="N79" s="75"/>
      <c r="O79" s="145"/>
      <c r="P79" s="147"/>
      <c r="T79" s="151"/>
    </row>
    <row r="80" spans="1:20" s="148" customFormat="1">
      <c r="A80" s="71">
        <v>68</v>
      </c>
      <c r="B80" s="80" t="s">
        <v>335</v>
      </c>
      <c r="C80" s="122" t="s">
        <v>575</v>
      </c>
      <c r="D80" s="80" t="s">
        <v>12</v>
      </c>
      <c r="E80" s="81" t="s">
        <v>47</v>
      </c>
      <c r="F80" s="82">
        <v>18</v>
      </c>
      <c r="G80" s="81">
        <v>23160</v>
      </c>
      <c r="H80" s="74">
        <v>96.4</v>
      </c>
      <c r="I80" s="143">
        <v>4.4999999999999998E-2</v>
      </c>
      <c r="J80" s="149">
        <f t="shared" ref="J80:J86" si="20">I80*G80</f>
        <v>1042.2</v>
      </c>
      <c r="K80" s="145">
        <f t="shared" ref="K80:K86" si="21">ROUNDUP(J80,-1)</f>
        <v>1050</v>
      </c>
      <c r="L80" s="150" t="e">
        <f t="shared" ref="L80:L86" si="22">IF(K80+G80&gt;M80,M80,K80+G80)</f>
        <v>#REF!</v>
      </c>
      <c r="M80" s="145" t="e">
        <f>VLOOKUP(E80,#REF!,2,FALSE)</f>
        <v>#REF!</v>
      </c>
      <c r="N80" s="79">
        <v>0</v>
      </c>
      <c r="O80" s="145" t="e">
        <f t="shared" si="19"/>
        <v>#REF!</v>
      </c>
      <c r="P80" s="147"/>
      <c r="T80" s="151"/>
    </row>
    <row r="81" spans="1:20" s="148" customFormat="1">
      <c r="A81" s="71">
        <v>69</v>
      </c>
      <c r="B81" s="80" t="s">
        <v>336</v>
      </c>
      <c r="C81" s="92">
        <v>1409900937001</v>
      </c>
      <c r="D81" s="80" t="s">
        <v>11</v>
      </c>
      <c r="E81" s="81" t="s">
        <v>44</v>
      </c>
      <c r="F81" s="82">
        <v>155</v>
      </c>
      <c r="G81" s="81">
        <v>13800</v>
      </c>
      <c r="H81" s="74">
        <v>96</v>
      </c>
      <c r="I81" s="143">
        <v>0</v>
      </c>
      <c r="J81" s="149">
        <f t="shared" si="20"/>
        <v>0</v>
      </c>
      <c r="K81" s="145">
        <f t="shared" si="21"/>
        <v>0</v>
      </c>
      <c r="L81" s="150" t="e">
        <f t="shared" si="22"/>
        <v>#REF!</v>
      </c>
      <c r="M81" s="145" t="e">
        <f>VLOOKUP(E81,#REF!,2,FALSE)</f>
        <v>#REF!</v>
      </c>
      <c r="N81" s="79">
        <v>0</v>
      </c>
      <c r="O81" s="145" t="e">
        <f t="shared" si="19"/>
        <v>#REF!</v>
      </c>
      <c r="P81" s="147"/>
      <c r="T81" s="151"/>
    </row>
    <row r="82" spans="1:20" s="148" customFormat="1">
      <c r="A82" s="71">
        <v>70</v>
      </c>
      <c r="B82" s="80" t="s">
        <v>337</v>
      </c>
      <c r="C82" s="122" t="s">
        <v>576</v>
      </c>
      <c r="D82" s="80" t="s">
        <v>12</v>
      </c>
      <c r="E82" s="81" t="s">
        <v>47</v>
      </c>
      <c r="F82" s="82">
        <v>1148</v>
      </c>
      <c r="G82" s="81">
        <v>22420</v>
      </c>
      <c r="H82" s="74">
        <v>96.7</v>
      </c>
      <c r="I82" s="143">
        <v>0.05</v>
      </c>
      <c r="J82" s="149">
        <f t="shared" si="20"/>
        <v>1121</v>
      </c>
      <c r="K82" s="145">
        <f t="shared" si="21"/>
        <v>1130</v>
      </c>
      <c r="L82" s="150" t="e">
        <f t="shared" si="22"/>
        <v>#REF!</v>
      </c>
      <c r="M82" s="145" t="e">
        <f>VLOOKUP(E82,#REF!,2,FALSE)</f>
        <v>#REF!</v>
      </c>
      <c r="N82" s="79">
        <v>0</v>
      </c>
      <c r="O82" s="145" t="e">
        <f t="shared" si="19"/>
        <v>#REF!</v>
      </c>
      <c r="P82" s="147"/>
      <c r="T82" s="151"/>
    </row>
    <row r="83" spans="1:20" s="148" customFormat="1">
      <c r="A83" s="71">
        <v>71</v>
      </c>
      <c r="B83" s="80" t="s">
        <v>153</v>
      </c>
      <c r="C83" s="122" t="s">
        <v>577</v>
      </c>
      <c r="D83" s="80" t="s">
        <v>286</v>
      </c>
      <c r="E83" s="81" t="s">
        <v>47</v>
      </c>
      <c r="F83" s="82">
        <v>14</v>
      </c>
      <c r="G83" s="81">
        <v>21630</v>
      </c>
      <c r="H83" s="74">
        <v>95</v>
      </c>
      <c r="I83" s="143">
        <v>4.2000000000000003E-2</v>
      </c>
      <c r="J83" s="149">
        <f t="shared" si="20"/>
        <v>908.46</v>
      </c>
      <c r="K83" s="145">
        <f t="shared" si="21"/>
        <v>910</v>
      </c>
      <c r="L83" s="150" t="e">
        <f t="shared" si="22"/>
        <v>#REF!</v>
      </c>
      <c r="M83" s="145" t="e">
        <f>VLOOKUP(E83,#REF!,2,FALSE)</f>
        <v>#REF!</v>
      </c>
      <c r="N83" s="79">
        <v>0</v>
      </c>
      <c r="O83" s="145" t="e">
        <f t="shared" si="19"/>
        <v>#REF!</v>
      </c>
      <c r="P83" s="147"/>
      <c r="T83" s="151"/>
    </row>
    <row r="84" spans="1:20" s="148" customFormat="1">
      <c r="A84" s="71">
        <v>72</v>
      </c>
      <c r="B84" s="152" t="s">
        <v>338</v>
      </c>
      <c r="C84" s="122" t="s">
        <v>578</v>
      </c>
      <c r="D84" s="80" t="s">
        <v>287</v>
      </c>
      <c r="E84" s="81" t="s">
        <v>44</v>
      </c>
      <c r="F84" s="82">
        <v>153</v>
      </c>
      <c r="G84" s="81">
        <v>18050</v>
      </c>
      <c r="H84" s="74">
        <v>96.6</v>
      </c>
      <c r="I84" s="143">
        <v>4.4999999999999998E-2</v>
      </c>
      <c r="J84" s="149">
        <f t="shared" si="20"/>
        <v>812.25</v>
      </c>
      <c r="K84" s="145">
        <f t="shared" si="21"/>
        <v>820</v>
      </c>
      <c r="L84" s="150" t="e">
        <f t="shared" si="22"/>
        <v>#REF!</v>
      </c>
      <c r="M84" s="145" t="e">
        <f>VLOOKUP(E84,#REF!,2,FALSE)</f>
        <v>#REF!</v>
      </c>
      <c r="N84" s="79">
        <v>0</v>
      </c>
      <c r="O84" s="145" t="e">
        <f t="shared" si="19"/>
        <v>#REF!</v>
      </c>
      <c r="P84" s="147"/>
      <c r="T84" s="151"/>
    </row>
    <row r="85" spans="1:20" s="148" customFormat="1">
      <c r="A85" s="71">
        <v>73</v>
      </c>
      <c r="B85" s="80" t="s">
        <v>339</v>
      </c>
      <c r="C85" s="122" t="s">
        <v>579</v>
      </c>
      <c r="D85" s="80" t="s">
        <v>286</v>
      </c>
      <c r="E85" s="81" t="s">
        <v>47</v>
      </c>
      <c r="F85" s="82">
        <v>16</v>
      </c>
      <c r="G85" s="81">
        <v>22950</v>
      </c>
      <c r="H85" s="74">
        <v>94.4</v>
      </c>
      <c r="I85" s="143" t="e">
        <f>LOOKUP(H85,#REF!)</f>
        <v>#REF!</v>
      </c>
      <c r="J85" s="149" t="e">
        <f t="shared" si="20"/>
        <v>#REF!</v>
      </c>
      <c r="K85" s="145" t="e">
        <f t="shared" si="21"/>
        <v>#REF!</v>
      </c>
      <c r="L85" s="150" t="e">
        <f t="shared" si="22"/>
        <v>#REF!</v>
      </c>
      <c r="M85" s="145" t="e">
        <f>VLOOKUP(E85,#REF!,2,FALSE)</f>
        <v>#REF!</v>
      </c>
      <c r="N85" s="79">
        <v>0</v>
      </c>
      <c r="O85" s="145" t="e">
        <f t="shared" si="19"/>
        <v>#REF!</v>
      </c>
      <c r="P85" s="147"/>
      <c r="T85" s="151"/>
    </row>
    <row r="86" spans="1:20" s="148" customFormat="1">
      <c r="A86" s="71">
        <v>74</v>
      </c>
      <c r="B86" s="80" t="s">
        <v>340</v>
      </c>
      <c r="C86" s="122" t="s">
        <v>580</v>
      </c>
      <c r="D86" s="80" t="s">
        <v>280</v>
      </c>
      <c r="E86" s="81" t="s">
        <v>44</v>
      </c>
      <c r="F86" s="82">
        <v>29</v>
      </c>
      <c r="G86" s="81">
        <v>18140</v>
      </c>
      <c r="H86" s="74">
        <v>96.4</v>
      </c>
      <c r="I86" s="143">
        <v>4.4999999999999998E-2</v>
      </c>
      <c r="J86" s="149">
        <f t="shared" si="20"/>
        <v>816.3</v>
      </c>
      <c r="K86" s="145">
        <f t="shared" si="21"/>
        <v>820</v>
      </c>
      <c r="L86" s="150" t="e">
        <f t="shared" si="22"/>
        <v>#REF!</v>
      </c>
      <c r="M86" s="145" t="e">
        <f>VLOOKUP(E86,#REF!,2,FALSE)</f>
        <v>#REF!</v>
      </c>
      <c r="N86" s="79">
        <v>0</v>
      </c>
      <c r="O86" s="145" t="e">
        <f t="shared" si="19"/>
        <v>#REF!</v>
      </c>
      <c r="P86" s="147"/>
      <c r="T86" s="151"/>
    </row>
    <row r="87" spans="1:20" s="148" customFormat="1">
      <c r="A87" s="71"/>
      <c r="B87" s="152"/>
      <c r="C87" s="153"/>
      <c r="D87" s="86" t="s">
        <v>156</v>
      </c>
      <c r="E87" s="81"/>
      <c r="F87" s="82"/>
      <c r="G87" s="81"/>
      <c r="H87" s="74"/>
      <c r="I87" s="143"/>
      <c r="J87" s="149"/>
      <c r="K87" s="145"/>
      <c r="L87" s="150"/>
      <c r="M87" s="145"/>
      <c r="N87" s="75"/>
      <c r="O87" s="145"/>
      <c r="P87" s="147"/>
      <c r="T87" s="151"/>
    </row>
    <row r="88" spans="1:20" s="148" customFormat="1">
      <c r="A88" s="71">
        <v>75</v>
      </c>
      <c r="B88" s="152" t="s">
        <v>814</v>
      </c>
      <c r="C88" s="153"/>
      <c r="D88" s="83" t="s">
        <v>69</v>
      </c>
      <c r="E88" s="81" t="s">
        <v>44</v>
      </c>
      <c r="F88" s="82">
        <v>304</v>
      </c>
      <c r="G88" s="81"/>
      <c r="H88" s="74"/>
      <c r="I88" s="143"/>
      <c r="J88" s="149"/>
      <c r="K88" s="145"/>
      <c r="L88" s="150"/>
      <c r="M88" s="145"/>
      <c r="N88" s="75"/>
      <c r="O88" s="145"/>
      <c r="P88" s="147"/>
      <c r="T88" s="151"/>
    </row>
    <row r="89" spans="1:20" s="148" customFormat="1">
      <c r="A89" s="71">
        <v>76</v>
      </c>
      <c r="B89" s="83" t="s">
        <v>157</v>
      </c>
      <c r="C89" s="122" t="s">
        <v>581</v>
      </c>
      <c r="D89" s="83" t="s">
        <v>11</v>
      </c>
      <c r="E89" s="81" t="s">
        <v>44</v>
      </c>
      <c r="F89" s="82">
        <v>1079</v>
      </c>
      <c r="G89" s="81">
        <v>18200</v>
      </c>
      <c r="H89" s="74">
        <v>88.4</v>
      </c>
      <c r="I89" s="143">
        <v>0</v>
      </c>
      <c r="J89" s="149">
        <f t="shared" ref="J89:J108" si="23">I89*G89</f>
        <v>0</v>
      </c>
      <c r="K89" s="145">
        <f t="shared" ref="K89:K108" si="24">ROUNDUP(J89,-1)</f>
        <v>0</v>
      </c>
      <c r="L89" s="150" t="e">
        <f>IF(K89+G89&gt;M89,M89,K89+G89)</f>
        <v>#REF!</v>
      </c>
      <c r="M89" s="145" t="e">
        <f>VLOOKUP(E89,#REF!,2,FALSE)</f>
        <v>#REF!</v>
      </c>
      <c r="N89" s="79">
        <v>0</v>
      </c>
      <c r="O89" s="145" t="e">
        <f t="shared" ref="O89:O90" si="25">L89+N89</f>
        <v>#REF!</v>
      </c>
      <c r="P89" s="147"/>
      <c r="T89" s="151"/>
    </row>
    <row r="90" spans="1:20" s="148" customFormat="1">
      <c r="A90" s="71">
        <v>77</v>
      </c>
      <c r="B90" s="83" t="s">
        <v>341</v>
      </c>
      <c r="C90" s="122" t="s">
        <v>582</v>
      </c>
      <c r="D90" s="83" t="s">
        <v>87</v>
      </c>
      <c r="E90" s="81" t="s">
        <v>47</v>
      </c>
      <c r="F90" s="82">
        <v>298</v>
      </c>
      <c r="G90" s="81">
        <v>23670</v>
      </c>
      <c r="H90" s="74">
        <v>96</v>
      </c>
      <c r="I90" s="143" t="e">
        <f>LOOKUP(H90,#REF!)</f>
        <v>#REF!</v>
      </c>
      <c r="J90" s="149" t="e">
        <f t="shared" si="23"/>
        <v>#REF!</v>
      </c>
      <c r="K90" s="145" t="e">
        <f t="shared" si="24"/>
        <v>#REF!</v>
      </c>
      <c r="L90" s="150" t="e">
        <f>IF(K90+G90&gt;M90,M90,K90+G90)</f>
        <v>#REF!</v>
      </c>
      <c r="M90" s="145" t="e">
        <f>VLOOKUP(E90,#REF!,2,FALSE)</f>
        <v>#REF!</v>
      </c>
      <c r="N90" s="79">
        <v>0</v>
      </c>
      <c r="O90" s="145" t="e">
        <f t="shared" si="25"/>
        <v>#REF!</v>
      </c>
      <c r="P90" s="147"/>
      <c r="T90" s="151"/>
    </row>
    <row r="91" spans="1:20" s="148" customFormat="1">
      <c r="A91" s="71"/>
      <c r="B91" s="154"/>
      <c r="C91" s="155"/>
      <c r="D91" s="86" t="s">
        <v>158</v>
      </c>
      <c r="E91" s="88"/>
      <c r="F91" s="89"/>
      <c r="G91" s="88"/>
      <c r="H91" s="74"/>
      <c r="I91" s="143"/>
      <c r="J91" s="149"/>
      <c r="K91" s="145"/>
      <c r="L91" s="150"/>
      <c r="M91" s="145"/>
      <c r="N91" s="75"/>
      <c r="O91" s="145"/>
      <c r="P91" s="147"/>
      <c r="T91" s="151"/>
    </row>
    <row r="92" spans="1:20" s="148" customFormat="1">
      <c r="A92" s="71">
        <v>78</v>
      </c>
      <c r="B92" s="80" t="s">
        <v>342</v>
      </c>
      <c r="C92" s="122">
        <v>1709800051521</v>
      </c>
      <c r="D92" s="83" t="s">
        <v>12</v>
      </c>
      <c r="E92" s="81" t="s">
        <v>47</v>
      </c>
      <c r="F92" s="82">
        <v>275</v>
      </c>
      <c r="G92" s="81">
        <v>18000</v>
      </c>
      <c r="H92" s="74">
        <v>90</v>
      </c>
      <c r="I92" s="143">
        <v>0</v>
      </c>
      <c r="J92" s="149">
        <f t="shared" si="23"/>
        <v>0</v>
      </c>
      <c r="K92" s="145">
        <f t="shared" si="24"/>
        <v>0</v>
      </c>
      <c r="L92" s="150" t="e">
        <f t="shared" ref="L92:L108" si="26">IF(K92+G92&gt;M92,M92,K92+G92)</f>
        <v>#REF!</v>
      </c>
      <c r="M92" s="145" t="e">
        <f>VLOOKUP(E92,#REF!,2,FALSE)</f>
        <v>#REF!</v>
      </c>
      <c r="N92" s="79">
        <v>0</v>
      </c>
      <c r="O92" s="145" t="e">
        <f t="shared" ref="O92:O133" si="27">L92+N92</f>
        <v>#REF!</v>
      </c>
      <c r="P92" s="147"/>
      <c r="T92" s="151"/>
    </row>
    <row r="93" spans="1:20" s="148" customFormat="1">
      <c r="A93" s="71">
        <v>79</v>
      </c>
      <c r="B93" s="83" t="s">
        <v>343</v>
      </c>
      <c r="C93" s="122" t="s">
        <v>583</v>
      </c>
      <c r="D93" s="83" t="s">
        <v>12</v>
      </c>
      <c r="E93" s="81" t="s">
        <v>47</v>
      </c>
      <c r="F93" s="90">
        <v>245</v>
      </c>
      <c r="G93" s="91">
        <v>22630</v>
      </c>
      <c r="H93" s="74">
        <v>96.1</v>
      </c>
      <c r="I93" s="143">
        <v>4.7600000000000003E-2</v>
      </c>
      <c r="J93" s="149">
        <f t="shared" si="23"/>
        <v>1077.1880000000001</v>
      </c>
      <c r="K93" s="145">
        <f t="shared" si="24"/>
        <v>1080</v>
      </c>
      <c r="L93" s="150" t="e">
        <f t="shared" si="26"/>
        <v>#REF!</v>
      </c>
      <c r="M93" s="145" t="e">
        <f>VLOOKUP(E93,#REF!,2,FALSE)</f>
        <v>#REF!</v>
      </c>
      <c r="N93" s="79">
        <v>0</v>
      </c>
      <c r="O93" s="145" t="e">
        <f t="shared" si="27"/>
        <v>#REF!</v>
      </c>
      <c r="P93" s="147"/>
      <c r="T93" s="151"/>
    </row>
    <row r="94" spans="1:20" s="148" customFormat="1">
      <c r="A94" s="71">
        <v>80</v>
      </c>
      <c r="B94" s="83" t="s">
        <v>344</v>
      </c>
      <c r="C94" s="122" t="s">
        <v>584</v>
      </c>
      <c r="D94" s="83" t="s">
        <v>11</v>
      </c>
      <c r="E94" s="91" t="s">
        <v>44</v>
      </c>
      <c r="F94" s="90">
        <v>246</v>
      </c>
      <c r="G94" s="91">
        <v>18210</v>
      </c>
      <c r="H94" s="74">
        <v>95.1</v>
      </c>
      <c r="I94" s="143">
        <v>4.7600000000000003E-2</v>
      </c>
      <c r="J94" s="149">
        <f t="shared" si="23"/>
        <v>866.79600000000005</v>
      </c>
      <c r="K94" s="145">
        <f t="shared" si="24"/>
        <v>870</v>
      </c>
      <c r="L94" s="150" t="e">
        <f t="shared" si="26"/>
        <v>#REF!</v>
      </c>
      <c r="M94" s="145" t="e">
        <f>VLOOKUP(E94,#REF!,2,FALSE)</f>
        <v>#REF!</v>
      </c>
      <c r="N94" s="79">
        <v>0</v>
      </c>
      <c r="O94" s="145" t="e">
        <f t="shared" si="27"/>
        <v>#REF!</v>
      </c>
      <c r="P94" s="147"/>
      <c r="T94" s="151"/>
    </row>
    <row r="95" spans="1:20" s="148" customFormat="1">
      <c r="A95" s="71">
        <v>81</v>
      </c>
      <c r="B95" s="83" t="s">
        <v>345</v>
      </c>
      <c r="C95" s="122" t="s">
        <v>585</v>
      </c>
      <c r="D95" s="83" t="s">
        <v>11</v>
      </c>
      <c r="E95" s="91" t="s">
        <v>44</v>
      </c>
      <c r="F95" s="90">
        <v>276</v>
      </c>
      <c r="G95" s="91">
        <v>18500</v>
      </c>
      <c r="H95" s="74">
        <v>97.1</v>
      </c>
      <c r="I95" s="143">
        <v>4.7600000000000003E-2</v>
      </c>
      <c r="J95" s="149">
        <f t="shared" si="23"/>
        <v>880.6</v>
      </c>
      <c r="K95" s="145">
        <f t="shared" si="24"/>
        <v>890</v>
      </c>
      <c r="L95" s="150" t="e">
        <f t="shared" si="26"/>
        <v>#REF!</v>
      </c>
      <c r="M95" s="145" t="e">
        <f>VLOOKUP(E95,#REF!,2,FALSE)</f>
        <v>#REF!</v>
      </c>
      <c r="N95" s="79">
        <v>0</v>
      </c>
      <c r="O95" s="145" t="e">
        <f t="shared" si="27"/>
        <v>#REF!</v>
      </c>
      <c r="P95" s="147"/>
      <c r="T95" s="151"/>
    </row>
    <row r="96" spans="1:20" s="148" customFormat="1">
      <c r="A96" s="71">
        <v>82</v>
      </c>
      <c r="B96" s="83" t="s">
        <v>160</v>
      </c>
      <c r="C96" s="122">
        <v>1100701764209</v>
      </c>
      <c r="D96" s="83" t="s">
        <v>11</v>
      </c>
      <c r="E96" s="91" t="s">
        <v>44</v>
      </c>
      <c r="F96" s="90">
        <v>278</v>
      </c>
      <c r="G96" s="91">
        <v>13800</v>
      </c>
      <c r="H96" s="74">
        <v>88.9</v>
      </c>
      <c r="I96" s="143">
        <v>3.5000000000000003E-2</v>
      </c>
      <c r="J96" s="149">
        <f t="shared" si="23"/>
        <v>483.00000000000006</v>
      </c>
      <c r="K96" s="145">
        <f t="shared" si="24"/>
        <v>490</v>
      </c>
      <c r="L96" s="150" t="e">
        <f t="shared" si="26"/>
        <v>#REF!</v>
      </c>
      <c r="M96" s="145" t="e">
        <f>VLOOKUP(E96,#REF!,2,FALSE)</f>
        <v>#REF!</v>
      </c>
      <c r="N96" s="79">
        <v>0</v>
      </c>
      <c r="O96" s="145" t="e">
        <f t="shared" si="27"/>
        <v>#REF!</v>
      </c>
      <c r="P96" s="147"/>
      <c r="T96" s="151"/>
    </row>
    <row r="97" spans="1:20" s="148" customFormat="1">
      <c r="A97" s="71">
        <v>83</v>
      </c>
      <c r="B97" s="83" t="s">
        <v>795</v>
      </c>
      <c r="C97" s="122"/>
      <c r="D97" s="83" t="s">
        <v>280</v>
      </c>
      <c r="E97" s="91" t="s">
        <v>796</v>
      </c>
      <c r="F97" s="90">
        <v>289</v>
      </c>
      <c r="G97" s="91"/>
      <c r="H97" s="74"/>
      <c r="I97" s="143"/>
      <c r="J97" s="149"/>
      <c r="K97" s="145"/>
      <c r="L97" s="150"/>
      <c r="M97" s="145"/>
      <c r="N97" s="79"/>
      <c r="O97" s="145"/>
      <c r="P97" s="147"/>
      <c r="T97" s="151"/>
    </row>
    <row r="98" spans="1:20" s="148" customFormat="1">
      <c r="A98" s="71">
        <v>84</v>
      </c>
      <c r="B98" s="83" t="s">
        <v>829</v>
      </c>
      <c r="C98" s="122"/>
      <c r="D98" s="83" t="s">
        <v>280</v>
      </c>
      <c r="E98" s="91" t="s">
        <v>796</v>
      </c>
      <c r="F98" s="90">
        <v>256</v>
      </c>
      <c r="G98" s="91"/>
      <c r="H98" s="74"/>
      <c r="I98" s="143"/>
      <c r="J98" s="149"/>
      <c r="K98" s="145"/>
      <c r="L98" s="150"/>
      <c r="M98" s="145"/>
      <c r="N98" s="79"/>
      <c r="O98" s="145"/>
      <c r="P98" s="147"/>
      <c r="T98" s="151"/>
    </row>
    <row r="99" spans="1:20" s="148" customFormat="1">
      <c r="A99" s="71">
        <v>85</v>
      </c>
      <c r="B99" s="83" t="s">
        <v>161</v>
      </c>
      <c r="C99" s="122" t="s">
        <v>586</v>
      </c>
      <c r="D99" s="83" t="s">
        <v>11</v>
      </c>
      <c r="E99" s="91" t="s">
        <v>44</v>
      </c>
      <c r="F99" s="90">
        <v>869</v>
      </c>
      <c r="G99" s="91">
        <v>15130</v>
      </c>
      <c r="H99" s="74">
        <v>97.4</v>
      </c>
      <c r="I99" s="143">
        <v>4.7600000000000003E-2</v>
      </c>
      <c r="J99" s="149">
        <f t="shared" si="23"/>
        <v>720.1880000000001</v>
      </c>
      <c r="K99" s="145">
        <f t="shared" si="24"/>
        <v>730</v>
      </c>
      <c r="L99" s="150" t="e">
        <f t="shared" si="26"/>
        <v>#REF!</v>
      </c>
      <c r="M99" s="145" t="e">
        <f>VLOOKUP(E99,#REF!,2,FALSE)</f>
        <v>#REF!</v>
      </c>
      <c r="N99" s="79">
        <v>0</v>
      </c>
      <c r="O99" s="145" t="e">
        <f t="shared" si="27"/>
        <v>#REF!</v>
      </c>
      <c r="P99" s="147"/>
      <c r="T99" s="151"/>
    </row>
    <row r="100" spans="1:20" s="148" customFormat="1">
      <c r="A100" s="71">
        <v>86</v>
      </c>
      <c r="B100" s="83" t="s">
        <v>346</v>
      </c>
      <c r="C100" s="122" t="s">
        <v>587</v>
      </c>
      <c r="D100" s="83" t="s">
        <v>57</v>
      </c>
      <c r="E100" s="91" t="s">
        <v>44</v>
      </c>
      <c r="F100" s="90">
        <v>47</v>
      </c>
      <c r="G100" s="91">
        <v>17350</v>
      </c>
      <c r="H100" s="74">
        <v>97.1</v>
      </c>
      <c r="I100" s="143">
        <v>4.7600000000000003E-2</v>
      </c>
      <c r="J100" s="149">
        <f t="shared" si="23"/>
        <v>825.86</v>
      </c>
      <c r="K100" s="145">
        <f t="shared" si="24"/>
        <v>830</v>
      </c>
      <c r="L100" s="150" t="e">
        <f t="shared" si="26"/>
        <v>#REF!</v>
      </c>
      <c r="M100" s="145" t="e">
        <f>VLOOKUP(E100,#REF!,2,FALSE)</f>
        <v>#REF!</v>
      </c>
      <c r="N100" s="79">
        <v>0</v>
      </c>
      <c r="O100" s="145" t="e">
        <f t="shared" si="27"/>
        <v>#REF!</v>
      </c>
      <c r="P100" s="147"/>
      <c r="T100" s="151"/>
    </row>
    <row r="101" spans="1:20" s="148" customFormat="1">
      <c r="A101" s="71">
        <v>87</v>
      </c>
      <c r="B101" s="83" t="s">
        <v>347</v>
      </c>
      <c r="C101" s="122" t="s">
        <v>588</v>
      </c>
      <c r="D101" s="83" t="s">
        <v>57</v>
      </c>
      <c r="E101" s="91" t="s">
        <v>44</v>
      </c>
      <c r="F101" s="90">
        <v>249</v>
      </c>
      <c r="G101" s="91">
        <v>18140</v>
      </c>
      <c r="H101" s="74">
        <v>95.6</v>
      </c>
      <c r="I101" s="143">
        <v>4.7600000000000003E-2</v>
      </c>
      <c r="J101" s="149">
        <f t="shared" si="23"/>
        <v>863.46400000000006</v>
      </c>
      <c r="K101" s="145">
        <f t="shared" si="24"/>
        <v>870</v>
      </c>
      <c r="L101" s="150" t="e">
        <f t="shared" si="26"/>
        <v>#REF!</v>
      </c>
      <c r="M101" s="145" t="e">
        <f>VLOOKUP(E101,#REF!,2,FALSE)</f>
        <v>#REF!</v>
      </c>
      <c r="N101" s="79">
        <v>0</v>
      </c>
      <c r="O101" s="145" t="e">
        <f t="shared" si="27"/>
        <v>#REF!</v>
      </c>
      <c r="P101" s="147"/>
      <c r="T101" s="151"/>
    </row>
    <row r="102" spans="1:20" s="148" customFormat="1">
      <c r="A102" s="71">
        <v>88</v>
      </c>
      <c r="B102" s="80" t="s">
        <v>348</v>
      </c>
      <c r="C102" s="92">
        <v>3521000010686</v>
      </c>
      <c r="D102" s="83" t="s">
        <v>283</v>
      </c>
      <c r="E102" s="81" t="s">
        <v>47</v>
      </c>
      <c r="F102" s="90">
        <v>231</v>
      </c>
      <c r="G102" s="91">
        <v>18000</v>
      </c>
      <c r="H102" s="74">
        <v>92.8</v>
      </c>
      <c r="I102" s="143">
        <v>4.0599999999999997E-2</v>
      </c>
      <c r="J102" s="149">
        <f t="shared" si="23"/>
        <v>730.8</v>
      </c>
      <c r="K102" s="145">
        <f t="shared" si="24"/>
        <v>740</v>
      </c>
      <c r="L102" s="150" t="e">
        <f t="shared" si="26"/>
        <v>#REF!</v>
      </c>
      <c r="M102" s="145" t="e">
        <f>VLOOKUP(E102,#REF!,2,FALSE)</f>
        <v>#REF!</v>
      </c>
      <c r="N102" s="79">
        <v>0</v>
      </c>
      <c r="O102" s="145" t="e">
        <f t="shared" si="27"/>
        <v>#REF!</v>
      </c>
      <c r="P102" s="147"/>
      <c r="T102" s="151"/>
    </row>
    <row r="103" spans="1:20" s="148" customFormat="1">
      <c r="A103" s="71">
        <v>89</v>
      </c>
      <c r="B103" s="83" t="s">
        <v>349</v>
      </c>
      <c r="C103" s="122" t="s">
        <v>589</v>
      </c>
      <c r="D103" s="83" t="s">
        <v>283</v>
      </c>
      <c r="E103" s="81" t="s">
        <v>47</v>
      </c>
      <c r="F103" s="90">
        <v>267</v>
      </c>
      <c r="G103" s="91">
        <v>26930</v>
      </c>
      <c r="H103" s="74">
        <v>98</v>
      </c>
      <c r="I103" s="143">
        <v>4.7600000000000003E-2</v>
      </c>
      <c r="J103" s="149">
        <f t="shared" si="23"/>
        <v>1281.8680000000002</v>
      </c>
      <c r="K103" s="145">
        <f t="shared" si="24"/>
        <v>1290</v>
      </c>
      <c r="L103" s="150" t="e">
        <f t="shared" si="26"/>
        <v>#REF!</v>
      </c>
      <c r="M103" s="145" t="e">
        <f>VLOOKUP(E103,#REF!,2,FALSE)</f>
        <v>#REF!</v>
      </c>
      <c r="N103" s="79">
        <v>0</v>
      </c>
      <c r="O103" s="145" t="e">
        <f t="shared" si="27"/>
        <v>#REF!</v>
      </c>
      <c r="P103" s="147"/>
      <c r="T103" s="151"/>
    </row>
    <row r="104" spans="1:20" s="148" customFormat="1">
      <c r="A104" s="104">
        <v>90</v>
      </c>
      <c r="B104" s="136" t="s">
        <v>159</v>
      </c>
      <c r="C104" s="134" t="s">
        <v>590</v>
      </c>
      <c r="D104" s="136" t="s">
        <v>283</v>
      </c>
      <c r="E104" s="105" t="s">
        <v>47</v>
      </c>
      <c r="F104" s="137">
        <v>232</v>
      </c>
      <c r="G104" s="138">
        <v>22080</v>
      </c>
      <c r="H104" s="106">
        <v>97</v>
      </c>
      <c r="I104" s="160">
        <v>4.7600000000000003E-2</v>
      </c>
      <c r="J104" s="161">
        <f t="shared" si="23"/>
        <v>1051.008</v>
      </c>
      <c r="K104" s="162">
        <f t="shared" si="24"/>
        <v>1060</v>
      </c>
      <c r="L104" s="163" t="e">
        <f t="shared" si="26"/>
        <v>#REF!</v>
      </c>
      <c r="M104" s="162" t="e">
        <f>VLOOKUP(E104,#REF!,2,FALSE)</f>
        <v>#REF!</v>
      </c>
      <c r="N104" s="119">
        <v>0</v>
      </c>
      <c r="O104" s="162" t="e">
        <f t="shared" si="27"/>
        <v>#REF!</v>
      </c>
      <c r="P104" s="164"/>
      <c r="T104" s="151"/>
    </row>
    <row r="105" spans="1:20" s="148" customFormat="1">
      <c r="A105" s="71">
        <v>91</v>
      </c>
      <c r="B105" s="83" t="s">
        <v>350</v>
      </c>
      <c r="C105" s="122" t="s">
        <v>591</v>
      </c>
      <c r="D105" s="83" t="s">
        <v>283</v>
      </c>
      <c r="E105" s="81" t="s">
        <v>47</v>
      </c>
      <c r="F105" s="90">
        <v>261</v>
      </c>
      <c r="G105" s="91">
        <v>21850</v>
      </c>
      <c r="H105" s="74">
        <v>84.4</v>
      </c>
      <c r="I105" s="143">
        <v>3.0200000000000001E-2</v>
      </c>
      <c r="J105" s="149">
        <f t="shared" si="23"/>
        <v>659.87</v>
      </c>
      <c r="K105" s="145">
        <f t="shared" si="24"/>
        <v>660</v>
      </c>
      <c r="L105" s="150" t="e">
        <f t="shared" si="26"/>
        <v>#REF!</v>
      </c>
      <c r="M105" s="145" t="e">
        <f>VLOOKUP(E105,#REF!,2,FALSE)</f>
        <v>#REF!</v>
      </c>
      <c r="N105" s="79">
        <v>0</v>
      </c>
      <c r="O105" s="145" t="e">
        <f t="shared" si="27"/>
        <v>#REF!</v>
      </c>
      <c r="P105" s="147"/>
      <c r="T105" s="151"/>
    </row>
    <row r="106" spans="1:20" s="148" customFormat="1">
      <c r="A106" s="71">
        <v>92</v>
      </c>
      <c r="B106" s="83" t="s">
        <v>351</v>
      </c>
      <c r="C106" s="122" t="s">
        <v>592</v>
      </c>
      <c r="D106" s="83" t="s">
        <v>283</v>
      </c>
      <c r="E106" s="81" t="s">
        <v>47</v>
      </c>
      <c r="F106" s="90">
        <v>262</v>
      </c>
      <c r="G106" s="91">
        <v>22230</v>
      </c>
      <c r="H106" s="74">
        <v>88.1</v>
      </c>
      <c r="I106" s="143">
        <v>3.5000000000000003E-2</v>
      </c>
      <c r="J106" s="149">
        <f t="shared" si="23"/>
        <v>778.05000000000007</v>
      </c>
      <c r="K106" s="145">
        <f t="shared" si="24"/>
        <v>780</v>
      </c>
      <c r="L106" s="150" t="e">
        <f t="shared" si="26"/>
        <v>#REF!</v>
      </c>
      <c r="M106" s="145" t="e">
        <f>VLOOKUP(E106,#REF!,2,FALSE)</f>
        <v>#REF!</v>
      </c>
      <c r="N106" s="79">
        <v>0</v>
      </c>
      <c r="O106" s="145" t="e">
        <f t="shared" si="27"/>
        <v>#REF!</v>
      </c>
      <c r="P106" s="147"/>
      <c r="T106" s="151"/>
    </row>
    <row r="107" spans="1:20" s="148" customFormat="1">
      <c r="A107" s="71">
        <v>93</v>
      </c>
      <c r="B107" s="83" t="s">
        <v>791</v>
      </c>
      <c r="C107" s="122" t="s">
        <v>593</v>
      </c>
      <c r="D107" s="83" t="s">
        <v>283</v>
      </c>
      <c r="E107" s="81" t="s">
        <v>47</v>
      </c>
      <c r="F107" s="90">
        <v>263</v>
      </c>
      <c r="G107" s="91">
        <v>21640</v>
      </c>
      <c r="H107" s="74">
        <v>84.4</v>
      </c>
      <c r="I107" s="143">
        <v>3.0200000000000001E-2</v>
      </c>
      <c r="J107" s="149">
        <f t="shared" si="23"/>
        <v>653.52800000000002</v>
      </c>
      <c r="K107" s="145">
        <f t="shared" si="24"/>
        <v>660</v>
      </c>
      <c r="L107" s="150" t="e">
        <f t="shared" si="26"/>
        <v>#REF!</v>
      </c>
      <c r="M107" s="145" t="e">
        <f>VLOOKUP(E107,#REF!,2,FALSE)</f>
        <v>#REF!</v>
      </c>
      <c r="N107" s="79">
        <v>0</v>
      </c>
      <c r="O107" s="145" t="e">
        <f t="shared" si="27"/>
        <v>#REF!</v>
      </c>
      <c r="P107" s="147"/>
      <c r="T107" s="151"/>
    </row>
    <row r="108" spans="1:20" s="148" customFormat="1">
      <c r="A108" s="71">
        <v>94</v>
      </c>
      <c r="B108" s="83" t="s">
        <v>352</v>
      </c>
      <c r="C108" s="122" t="s">
        <v>594</v>
      </c>
      <c r="D108" s="83" t="s">
        <v>288</v>
      </c>
      <c r="E108" s="91" t="s">
        <v>796</v>
      </c>
      <c r="F108" s="90">
        <v>254</v>
      </c>
      <c r="G108" s="91">
        <v>17590</v>
      </c>
      <c r="H108" s="74">
        <v>91.8</v>
      </c>
      <c r="I108" s="143">
        <v>4.0599999999999997E-2</v>
      </c>
      <c r="J108" s="149">
        <f t="shared" si="23"/>
        <v>714.154</v>
      </c>
      <c r="K108" s="145">
        <f t="shared" si="24"/>
        <v>720</v>
      </c>
      <c r="L108" s="150" t="e">
        <f t="shared" si="26"/>
        <v>#REF!</v>
      </c>
      <c r="M108" s="145" t="e">
        <f>VLOOKUP(E108,#REF!,2,FALSE)</f>
        <v>#REF!</v>
      </c>
      <c r="N108" s="79">
        <v>0</v>
      </c>
      <c r="O108" s="145" t="e">
        <f t="shared" si="27"/>
        <v>#REF!</v>
      </c>
      <c r="P108" s="147"/>
      <c r="T108" s="151"/>
    </row>
    <row r="109" spans="1:20" s="148" customFormat="1">
      <c r="A109" s="71"/>
      <c r="B109" s="152"/>
      <c r="C109" s="153"/>
      <c r="D109" s="86" t="s">
        <v>162</v>
      </c>
      <c r="E109" s="81"/>
      <c r="F109" s="82"/>
      <c r="G109" s="81"/>
      <c r="H109" s="74"/>
      <c r="I109" s="143"/>
      <c r="J109" s="149"/>
      <c r="K109" s="145"/>
      <c r="L109" s="150"/>
      <c r="M109" s="145"/>
      <c r="N109" s="75"/>
      <c r="O109" s="145"/>
      <c r="P109" s="147"/>
      <c r="T109" s="151"/>
    </row>
    <row r="110" spans="1:20" s="148" customFormat="1">
      <c r="A110" s="71">
        <v>95</v>
      </c>
      <c r="B110" s="83" t="s">
        <v>166</v>
      </c>
      <c r="C110" s="122" t="s">
        <v>595</v>
      </c>
      <c r="D110" s="83" t="s">
        <v>12</v>
      </c>
      <c r="E110" s="81" t="s">
        <v>47</v>
      </c>
      <c r="F110" s="90">
        <v>215</v>
      </c>
      <c r="G110" s="91">
        <v>23400</v>
      </c>
      <c r="H110" s="74">
        <v>97.8</v>
      </c>
      <c r="I110" s="143">
        <v>0.05</v>
      </c>
      <c r="J110" s="149">
        <f t="shared" ref="J110:J123" si="28">I110*G110</f>
        <v>1170</v>
      </c>
      <c r="K110" s="145">
        <f t="shared" ref="K110:K123" si="29">ROUNDUP(J110,-1)</f>
        <v>1170</v>
      </c>
      <c r="L110" s="150" t="e">
        <f t="shared" ref="L110:L123" si="30">IF(K110+G110&gt;M110,M110,K110+G110)</f>
        <v>#REF!</v>
      </c>
      <c r="M110" s="145" t="e">
        <f>VLOOKUP(E110,#REF!,2,FALSE)</f>
        <v>#REF!</v>
      </c>
      <c r="N110" s="79">
        <v>0</v>
      </c>
      <c r="O110" s="145" t="e">
        <f t="shared" si="27"/>
        <v>#REF!</v>
      </c>
      <c r="P110" s="147"/>
      <c r="T110" s="151"/>
    </row>
    <row r="111" spans="1:20" s="148" customFormat="1">
      <c r="A111" s="71">
        <v>96</v>
      </c>
      <c r="B111" s="83" t="s">
        <v>167</v>
      </c>
      <c r="C111" s="122" t="s">
        <v>596</v>
      </c>
      <c r="D111" s="83" t="s">
        <v>11</v>
      </c>
      <c r="E111" s="91" t="s">
        <v>44</v>
      </c>
      <c r="F111" s="90">
        <v>216</v>
      </c>
      <c r="G111" s="91">
        <v>18250</v>
      </c>
      <c r="H111" s="74">
        <v>98.2</v>
      </c>
      <c r="I111" s="143">
        <v>0.05</v>
      </c>
      <c r="J111" s="149">
        <f t="shared" si="28"/>
        <v>912.5</v>
      </c>
      <c r="K111" s="145">
        <f t="shared" si="29"/>
        <v>920</v>
      </c>
      <c r="L111" s="150" t="e">
        <f t="shared" si="30"/>
        <v>#REF!</v>
      </c>
      <c r="M111" s="145" t="e">
        <f>VLOOKUP(E111,#REF!,2,FALSE)</f>
        <v>#REF!</v>
      </c>
      <c r="N111" s="79">
        <v>0</v>
      </c>
      <c r="O111" s="145" t="e">
        <f t="shared" si="27"/>
        <v>#REF!</v>
      </c>
      <c r="P111" s="147"/>
      <c r="T111" s="151"/>
    </row>
    <row r="112" spans="1:20" s="148" customFormat="1">
      <c r="A112" s="71">
        <v>97</v>
      </c>
      <c r="B112" s="83" t="s">
        <v>353</v>
      </c>
      <c r="C112" s="123">
        <v>1409900879915</v>
      </c>
      <c r="D112" s="83" t="s">
        <v>57</v>
      </c>
      <c r="E112" s="91" t="s">
        <v>44</v>
      </c>
      <c r="F112" s="90">
        <v>218</v>
      </c>
      <c r="G112" s="91">
        <v>13800</v>
      </c>
      <c r="H112" s="74">
        <v>76.8</v>
      </c>
      <c r="I112" s="143">
        <v>0</v>
      </c>
      <c r="J112" s="149">
        <f t="shared" si="28"/>
        <v>0</v>
      </c>
      <c r="K112" s="145">
        <f t="shared" si="29"/>
        <v>0</v>
      </c>
      <c r="L112" s="150" t="e">
        <f t="shared" si="30"/>
        <v>#REF!</v>
      </c>
      <c r="M112" s="145" t="e">
        <f>VLOOKUP(E112,#REF!,2,FALSE)</f>
        <v>#REF!</v>
      </c>
      <c r="N112" s="79">
        <v>0</v>
      </c>
      <c r="O112" s="145" t="e">
        <f t="shared" si="27"/>
        <v>#REF!</v>
      </c>
      <c r="P112" s="147"/>
      <c r="T112" s="151"/>
    </row>
    <row r="113" spans="1:20" s="148" customFormat="1">
      <c r="A113" s="71">
        <v>98</v>
      </c>
      <c r="B113" s="83" t="s">
        <v>797</v>
      </c>
      <c r="C113" s="123"/>
      <c r="D113" s="83" t="s">
        <v>280</v>
      </c>
      <c r="E113" s="91" t="s">
        <v>796</v>
      </c>
      <c r="F113" s="90">
        <v>230</v>
      </c>
      <c r="G113" s="91"/>
      <c r="H113" s="74"/>
      <c r="I113" s="143"/>
      <c r="J113" s="149"/>
      <c r="K113" s="145"/>
      <c r="L113" s="150"/>
      <c r="M113" s="145"/>
      <c r="N113" s="79"/>
      <c r="O113" s="145"/>
      <c r="P113" s="147"/>
      <c r="T113" s="151"/>
    </row>
    <row r="114" spans="1:20" s="148" customFormat="1">
      <c r="A114" s="71">
        <v>99</v>
      </c>
      <c r="B114" s="83" t="s">
        <v>170</v>
      </c>
      <c r="C114" s="124" t="s">
        <v>597</v>
      </c>
      <c r="D114" s="83" t="s">
        <v>11</v>
      </c>
      <c r="E114" s="91" t="s">
        <v>44</v>
      </c>
      <c r="F114" s="90">
        <v>1101</v>
      </c>
      <c r="G114" s="91">
        <v>15690</v>
      </c>
      <c r="H114" s="74">
        <v>76.8</v>
      </c>
      <c r="I114" s="143">
        <v>0</v>
      </c>
      <c r="J114" s="149">
        <f t="shared" si="28"/>
        <v>0</v>
      </c>
      <c r="K114" s="145">
        <f t="shared" si="29"/>
        <v>0</v>
      </c>
      <c r="L114" s="150" t="e">
        <f t="shared" si="30"/>
        <v>#REF!</v>
      </c>
      <c r="M114" s="145" t="e">
        <f>VLOOKUP(E114,#REF!,2,FALSE)</f>
        <v>#REF!</v>
      </c>
      <c r="N114" s="79">
        <v>0</v>
      </c>
      <c r="O114" s="145" t="e">
        <f t="shared" si="27"/>
        <v>#REF!</v>
      </c>
      <c r="P114" s="147"/>
      <c r="T114" s="151"/>
    </row>
    <row r="115" spans="1:20" s="148" customFormat="1">
      <c r="A115" s="71">
        <v>100</v>
      </c>
      <c r="B115" s="83" t="s">
        <v>354</v>
      </c>
      <c r="C115" s="123">
        <v>1460600093578</v>
      </c>
      <c r="D115" s="83" t="s">
        <v>11</v>
      </c>
      <c r="E115" s="91" t="s">
        <v>44</v>
      </c>
      <c r="F115" s="90">
        <v>1120</v>
      </c>
      <c r="G115" s="91">
        <v>13800</v>
      </c>
      <c r="H115" s="74">
        <v>76.8</v>
      </c>
      <c r="I115" s="143">
        <v>0</v>
      </c>
      <c r="J115" s="149">
        <f t="shared" si="28"/>
        <v>0</v>
      </c>
      <c r="K115" s="145">
        <f t="shared" si="29"/>
        <v>0</v>
      </c>
      <c r="L115" s="150" t="e">
        <f t="shared" si="30"/>
        <v>#REF!</v>
      </c>
      <c r="M115" s="145" t="e">
        <f>VLOOKUP(E115,#REF!,2,FALSE)</f>
        <v>#REF!</v>
      </c>
      <c r="N115" s="79">
        <v>0</v>
      </c>
      <c r="O115" s="145" t="e">
        <f t="shared" si="27"/>
        <v>#REF!</v>
      </c>
      <c r="P115" s="147"/>
      <c r="T115" s="151"/>
    </row>
    <row r="116" spans="1:20" s="148" customFormat="1">
      <c r="A116" s="71">
        <v>101</v>
      </c>
      <c r="B116" s="83" t="s">
        <v>164</v>
      </c>
      <c r="C116" s="122" t="s">
        <v>598</v>
      </c>
      <c r="D116" s="83" t="s">
        <v>283</v>
      </c>
      <c r="E116" s="81" t="s">
        <v>47</v>
      </c>
      <c r="F116" s="90">
        <v>201</v>
      </c>
      <c r="G116" s="91">
        <v>21570</v>
      </c>
      <c r="H116" s="74">
        <v>97.84</v>
      </c>
      <c r="I116" s="143">
        <v>0.05</v>
      </c>
      <c r="J116" s="149">
        <f t="shared" si="28"/>
        <v>1078.5</v>
      </c>
      <c r="K116" s="145">
        <f t="shared" si="29"/>
        <v>1080</v>
      </c>
      <c r="L116" s="150" t="e">
        <f t="shared" si="30"/>
        <v>#REF!</v>
      </c>
      <c r="M116" s="145" t="e">
        <f>VLOOKUP(E116,#REF!,2,FALSE)</f>
        <v>#REF!</v>
      </c>
      <c r="N116" s="79">
        <v>0</v>
      </c>
      <c r="O116" s="145" t="e">
        <f t="shared" si="27"/>
        <v>#REF!</v>
      </c>
      <c r="P116" s="147"/>
      <c r="T116" s="151"/>
    </row>
    <row r="117" spans="1:20" s="148" customFormat="1">
      <c r="A117" s="71">
        <v>102</v>
      </c>
      <c r="B117" s="83" t="s">
        <v>165</v>
      </c>
      <c r="C117" s="122" t="s">
        <v>599</v>
      </c>
      <c r="D117" s="83" t="s">
        <v>283</v>
      </c>
      <c r="E117" s="81" t="s">
        <v>47</v>
      </c>
      <c r="F117" s="90">
        <v>203</v>
      </c>
      <c r="G117" s="91">
        <v>23110</v>
      </c>
      <c r="H117" s="74">
        <v>98.2</v>
      </c>
      <c r="I117" s="143">
        <v>0.05</v>
      </c>
      <c r="J117" s="149">
        <f t="shared" si="28"/>
        <v>1155.5</v>
      </c>
      <c r="K117" s="145">
        <f t="shared" si="29"/>
        <v>1160</v>
      </c>
      <c r="L117" s="150" t="e">
        <f t="shared" si="30"/>
        <v>#REF!</v>
      </c>
      <c r="M117" s="145" t="e">
        <f>VLOOKUP(E117,#REF!,2,FALSE)</f>
        <v>#REF!</v>
      </c>
      <c r="N117" s="79">
        <v>0</v>
      </c>
      <c r="O117" s="145" t="e">
        <f t="shared" si="27"/>
        <v>#REF!</v>
      </c>
      <c r="P117" s="147"/>
      <c r="T117" s="151"/>
    </row>
    <row r="118" spans="1:20" s="148" customFormat="1">
      <c r="A118" s="71">
        <v>103</v>
      </c>
      <c r="B118" s="83" t="s">
        <v>355</v>
      </c>
      <c r="C118" s="122" t="s">
        <v>600</v>
      </c>
      <c r="D118" s="83" t="s">
        <v>280</v>
      </c>
      <c r="E118" s="91" t="s">
        <v>796</v>
      </c>
      <c r="F118" s="90">
        <v>227</v>
      </c>
      <c r="G118" s="91">
        <v>17250</v>
      </c>
      <c r="H118" s="74">
        <v>97.5</v>
      </c>
      <c r="I118" s="143">
        <v>0.05</v>
      </c>
      <c r="J118" s="149">
        <f t="shared" si="28"/>
        <v>862.5</v>
      </c>
      <c r="K118" s="145">
        <f t="shared" si="29"/>
        <v>870</v>
      </c>
      <c r="L118" s="150" t="e">
        <f t="shared" si="30"/>
        <v>#REF!</v>
      </c>
      <c r="M118" s="145" t="e">
        <f>VLOOKUP(E118,#REF!,2,FALSE)</f>
        <v>#REF!</v>
      </c>
      <c r="N118" s="79">
        <v>0</v>
      </c>
      <c r="O118" s="145" t="e">
        <f t="shared" si="27"/>
        <v>#REF!</v>
      </c>
      <c r="P118" s="147"/>
      <c r="T118" s="151"/>
    </row>
    <row r="119" spans="1:20" s="148" customFormat="1">
      <c r="A119" s="71">
        <v>104</v>
      </c>
      <c r="B119" s="152" t="s">
        <v>356</v>
      </c>
      <c r="C119" s="93">
        <v>1509900686962</v>
      </c>
      <c r="D119" s="83" t="s">
        <v>283</v>
      </c>
      <c r="E119" s="81" t="s">
        <v>47</v>
      </c>
      <c r="F119" s="90">
        <v>202</v>
      </c>
      <c r="G119" s="91">
        <v>18000</v>
      </c>
      <c r="H119" s="74">
        <v>92</v>
      </c>
      <c r="I119" s="143">
        <v>0</v>
      </c>
      <c r="J119" s="149">
        <f t="shared" si="28"/>
        <v>0</v>
      </c>
      <c r="K119" s="145">
        <f t="shared" si="29"/>
        <v>0</v>
      </c>
      <c r="L119" s="150" t="e">
        <f t="shared" si="30"/>
        <v>#REF!</v>
      </c>
      <c r="M119" s="145" t="e">
        <f>VLOOKUP(E119,#REF!,2,FALSE)</f>
        <v>#REF!</v>
      </c>
      <c r="N119" s="79">
        <v>0</v>
      </c>
      <c r="O119" s="145" t="e">
        <f t="shared" si="27"/>
        <v>#REF!</v>
      </c>
      <c r="P119" s="147"/>
      <c r="T119" s="151"/>
    </row>
    <row r="120" spans="1:20" s="148" customFormat="1">
      <c r="A120" s="71">
        <v>105</v>
      </c>
      <c r="B120" s="83" t="s">
        <v>169</v>
      </c>
      <c r="C120" s="122" t="s">
        <v>601</v>
      </c>
      <c r="D120" s="83" t="s">
        <v>289</v>
      </c>
      <c r="E120" s="91" t="s">
        <v>796</v>
      </c>
      <c r="F120" s="90">
        <v>221</v>
      </c>
      <c r="G120" s="91">
        <v>17940</v>
      </c>
      <c r="H120" s="74">
        <v>97.8</v>
      </c>
      <c r="I120" s="143">
        <v>0.05</v>
      </c>
      <c r="J120" s="149">
        <f t="shared" si="28"/>
        <v>897</v>
      </c>
      <c r="K120" s="145">
        <f t="shared" si="29"/>
        <v>900</v>
      </c>
      <c r="L120" s="150" t="e">
        <f t="shared" si="30"/>
        <v>#REF!</v>
      </c>
      <c r="M120" s="145" t="e">
        <f>VLOOKUP(E120,#REF!,2,FALSE)</f>
        <v>#REF!</v>
      </c>
      <c r="N120" s="79">
        <v>0</v>
      </c>
      <c r="O120" s="145" t="e">
        <f t="shared" si="27"/>
        <v>#REF!</v>
      </c>
      <c r="P120" s="147"/>
      <c r="T120" s="151"/>
    </row>
    <row r="121" spans="1:20" s="148" customFormat="1">
      <c r="A121" s="71">
        <v>106</v>
      </c>
      <c r="B121" s="83" t="s">
        <v>357</v>
      </c>
      <c r="C121" s="122" t="s">
        <v>602</v>
      </c>
      <c r="D121" s="83" t="s">
        <v>289</v>
      </c>
      <c r="E121" s="91" t="s">
        <v>796</v>
      </c>
      <c r="F121" s="90">
        <v>222</v>
      </c>
      <c r="G121" s="91">
        <v>17970</v>
      </c>
      <c r="H121" s="74">
        <v>97.68</v>
      </c>
      <c r="I121" s="143">
        <v>0.05</v>
      </c>
      <c r="J121" s="149">
        <f t="shared" si="28"/>
        <v>898.5</v>
      </c>
      <c r="K121" s="145">
        <f t="shared" si="29"/>
        <v>900</v>
      </c>
      <c r="L121" s="150" t="e">
        <f t="shared" si="30"/>
        <v>#REF!</v>
      </c>
      <c r="M121" s="145" t="e">
        <f>VLOOKUP(E121,#REF!,2,FALSE)</f>
        <v>#REF!</v>
      </c>
      <c r="N121" s="79">
        <v>0</v>
      </c>
      <c r="O121" s="145" t="e">
        <f t="shared" si="27"/>
        <v>#REF!</v>
      </c>
      <c r="P121" s="147"/>
      <c r="T121" s="151"/>
    </row>
    <row r="122" spans="1:20" s="148" customFormat="1">
      <c r="A122" s="71">
        <v>107</v>
      </c>
      <c r="B122" s="83" t="s">
        <v>358</v>
      </c>
      <c r="C122" s="122" t="s">
        <v>603</v>
      </c>
      <c r="D122" s="83" t="s">
        <v>280</v>
      </c>
      <c r="E122" s="91" t="s">
        <v>796</v>
      </c>
      <c r="F122" s="90">
        <v>225</v>
      </c>
      <c r="G122" s="91">
        <v>18130</v>
      </c>
      <c r="H122" s="74">
        <v>98</v>
      </c>
      <c r="I122" s="143">
        <v>0.05</v>
      </c>
      <c r="J122" s="149">
        <f t="shared" si="28"/>
        <v>906.5</v>
      </c>
      <c r="K122" s="145">
        <f t="shared" si="29"/>
        <v>910</v>
      </c>
      <c r="L122" s="150" t="e">
        <f t="shared" si="30"/>
        <v>#REF!</v>
      </c>
      <c r="M122" s="145" t="e">
        <f>VLOOKUP(E122,#REF!,2,FALSE)</f>
        <v>#REF!</v>
      </c>
      <c r="N122" s="79">
        <v>0</v>
      </c>
      <c r="O122" s="145" t="e">
        <f t="shared" si="27"/>
        <v>#REF!</v>
      </c>
      <c r="P122" s="147"/>
      <c r="T122" s="151"/>
    </row>
    <row r="123" spans="1:20" s="148" customFormat="1">
      <c r="A123" s="71">
        <v>108</v>
      </c>
      <c r="B123" s="83" t="s">
        <v>163</v>
      </c>
      <c r="C123" s="122" t="s">
        <v>604</v>
      </c>
      <c r="D123" s="83" t="s">
        <v>283</v>
      </c>
      <c r="E123" s="81" t="s">
        <v>47</v>
      </c>
      <c r="F123" s="90">
        <v>200</v>
      </c>
      <c r="G123" s="91">
        <v>21790</v>
      </c>
      <c r="H123" s="74">
        <v>98</v>
      </c>
      <c r="I123" s="143">
        <v>0.05</v>
      </c>
      <c r="J123" s="149">
        <f t="shared" si="28"/>
        <v>1089.5</v>
      </c>
      <c r="K123" s="145">
        <f t="shared" si="29"/>
        <v>1090</v>
      </c>
      <c r="L123" s="150" t="e">
        <f t="shared" si="30"/>
        <v>#REF!</v>
      </c>
      <c r="M123" s="145" t="e">
        <f>VLOOKUP(E123,#REF!,2,FALSE)</f>
        <v>#REF!</v>
      </c>
      <c r="N123" s="79">
        <v>0</v>
      </c>
      <c r="O123" s="145" t="e">
        <f t="shared" si="27"/>
        <v>#REF!</v>
      </c>
      <c r="P123" s="147"/>
      <c r="T123" s="151"/>
    </row>
    <row r="124" spans="1:20" s="148" customFormat="1">
      <c r="A124" s="71"/>
      <c r="B124" s="90"/>
      <c r="C124" s="94"/>
      <c r="D124" s="95" t="s">
        <v>171</v>
      </c>
      <c r="E124" s="91"/>
      <c r="F124" s="90"/>
      <c r="G124" s="91"/>
      <c r="H124" s="74"/>
      <c r="I124" s="143"/>
      <c r="J124" s="149"/>
      <c r="K124" s="145"/>
      <c r="L124" s="150"/>
      <c r="M124" s="145"/>
      <c r="N124" s="75"/>
      <c r="O124" s="145"/>
      <c r="P124" s="147"/>
      <c r="T124" s="151"/>
    </row>
    <row r="125" spans="1:20" s="148" customFormat="1">
      <c r="A125" s="71">
        <v>109</v>
      </c>
      <c r="B125" s="76" t="s">
        <v>359</v>
      </c>
      <c r="C125" s="122" t="s">
        <v>605</v>
      </c>
      <c r="D125" s="76" t="s">
        <v>12</v>
      </c>
      <c r="E125" s="85" t="s">
        <v>47</v>
      </c>
      <c r="F125" s="78">
        <v>1062</v>
      </c>
      <c r="G125" s="77">
        <v>22710</v>
      </c>
      <c r="H125" s="74">
        <v>100</v>
      </c>
      <c r="I125" s="143">
        <v>4.48E-2</v>
      </c>
      <c r="J125" s="149">
        <f t="shared" ref="J125:J135" si="31">I125*G125</f>
        <v>1017.408</v>
      </c>
      <c r="K125" s="145">
        <f t="shared" ref="K125:K135" si="32">ROUNDUP(J125,-1)</f>
        <v>1020</v>
      </c>
      <c r="L125" s="150" t="e">
        <f t="shared" ref="L125:L135" si="33">IF(K125+G125&gt;M125,M125,K125+G125)</f>
        <v>#REF!</v>
      </c>
      <c r="M125" s="145" t="e">
        <f>VLOOKUP(E125,#REF!,2,FALSE)</f>
        <v>#REF!</v>
      </c>
      <c r="N125" s="79">
        <v>0</v>
      </c>
      <c r="O125" s="145" t="e">
        <f t="shared" si="27"/>
        <v>#REF!</v>
      </c>
      <c r="P125" s="147"/>
      <c r="T125" s="151"/>
    </row>
    <row r="126" spans="1:20" s="148" customFormat="1">
      <c r="A126" s="71">
        <v>110</v>
      </c>
      <c r="B126" s="76" t="s">
        <v>176</v>
      </c>
      <c r="C126" s="122" t="s">
        <v>606</v>
      </c>
      <c r="D126" s="76" t="s">
        <v>12</v>
      </c>
      <c r="E126" s="85" t="s">
        <v>47</v>
      </c>
      <c r="F126" s="71">
        <v>1166</v>
      </c>
      <c r="G126" s="85">
        <v>22440</v>
      </c>
      <c r="H126" s="74">
        <v>100</v>
      </c>
      <c r="I126" s="143">
        <v>4.48E-2</v>
      </c>
      <c r="J126" s="149">
        <f t="shared" si="31"/>
        <v>1005.312</v>
      </c>
      <c r="K126" s="145">
        <f t="shared" si="32"/>
        <v>1010</v>
      </c>
      <c r="L126" s="150" t="e">
        <f t="shared" si="33"/>
        <v>#REF!</v>
      </c>
      <c r="M126" s="145" t="e">
        <f>VLOOKUP(E126,#REF!,2,FALSE)</f>
        <v>#REF!</v>
      </c>
      <c r="N126" s="79">
        <v>0</v>
      </c>
      <c r="O126" s="145" t="e">
        <f t="shared" si="27"/>
        <v>#REF!</v>
      </c>
      <c r="P126" s="147"/>
      <c r="T126" s="151"/>
    </row>
    <row r="127" spans="1:20" s="148" customFormat="1">
      <c r="A127" s="71">
        <v>111</v>
      </c>
      <c r="B127" s="76" t="s">
        <v>360</v>
      </c>
      <c r="C127" s="122">
        <v>1600500008259</v>
      </c>
      <c r="D127" s="76" t="s">
        <v>11</v>
      </c>
      <c r="E127" s="77" t="s">
        <v>44</v>
      </c>
      <c r="F127" s="78">
        <v>1065</v>
      </c>
      <c r="G127" s="77">
        <v>13800</v>
      </c>
      <c r="H127" s="74">
        <v>95</v>
      </c>
      <c r="I127" s="143">
        <v>0</v>
      </c>
      <c r="J127" s="149">
        <f t="shared" si="31"/>
        <v>0</v>
      </c>
      <c r="K127" s="145">
        <f t="shared" si="32"/>
        <v>0</v>
      </c>
      <c r="L127" s="150" t="e">
        <f t="shared" si="33"/>
        <v>#REF!</v>
      </c>
      <c r="M127" s="145" t="e">
        <f>VLOOKUP(E127,#REF!,2,FALSE)</f>
        <v>#REF!</v>
      </c>
      <c r="N127" s="79">
        <v>0</v>
      </c>
      <c r="O127" s="145" t="e">
        <f t="shared" si="27"/>
        <v>#REF!</v>
      </c>
      <c r="P127" s="147"/>
      <c r="T127" s="151"/>
    </row>
    <row r="128" spans="1:20" s="148" customFormat="1">
      <c r="A128" s="71">
        <v>112</v>
      </c>
      <c r="B128" s="76" t="s">
        <v>815</v>
      </c>
      <c r="C128" s="122"/>
      <c r="D128" s="83" t="s">
        <v>290</v>
      </c>
      <c r="E128" s="81" t="s">
        <v>47</v>
      </c>
      <c r="F128" s="90">
        <v>213</v>
      </c>
      <c r="G128" s="77"/>
      <c r="H128" s="74"/>
      <c r="I128" s="143"/>
      <c r="J128" s="149"/>
      <c r="K128" s="145"/>
      <c r="L128" s="150"/>
      <c r="M128" s="145"/>
      <c r="N128" s="79"/>
      <c r="O128" s="145"/>
      <c r="P128" s="147"/>
      <c r="T128" s="151"/>
    </row>
    <row r="129" spans="1:20" s="148" customFormat="1">
      <c r="A129" s="71">
        <v>113</v>
      </c>
      <c r="B129" s="83" t="s">
        <v>172</v>
      </c>
      <c r="C129" s="122" t="s">
        <v>607</v>
      </c>
      <c r="D129" s="83" t="s">
        <v>290</v>
      </c>
      <c r="E129" s="81" t="s">
        <v>47</v>
      </c>
      <c r="F129" s="90">
        <v>1057</v>
      </c>
      <c r="G129" s="91">
        <v>21850</v>
      </c>
      <c r="H129" s="74">
        <v>94.5</v>
      </c>
      <c r="I129" s="143">
        <v>4.1000000000000002E-2</v>
      </c>
      <c r="J129" s="149">
        <f t="shared" si="31"/>
        <v>895.85</v>
      </c>
      <c r="K129" s="145">
        <f t="shared" si="32"/>
        <v>900</v>
      </c>
      <c r="L129" s="150" t="e">
        <f t="shared" si="33"/>
        <v>#REF!</v>
      </c>
      <c r="M129" s="145" t="e">
        <f>VLOOKUP(E129,#REF!,2,FALSE)</f>
        <v>#REF!</v>
      </c>
      <c r="N129" s="79">
        <v>0</v>
      </c>
      <c r="O129" s="145" t="e">
        <f t="shared" si="27"/>
        <v>#REF!</v>
      </c>
      <c r="P129" s="147"/>
      <c r="T129" s="151"/>
    </row>
    <row r="130" spans="1:20" s="148" customFormat="1">
      <c r="A130" s="71">
        <v>114</v>
      </c>
      <c r="B130" s="96" t="s">
        <v>173</v>
      </c>
      <c r="C130" s="122" t="s">
        <v>608</v>
      </c>
      <c r="D130" s="83" t="s">
        <v>290</v>
      </c>
      <c r="E130" s="81" t="s">
        <v>47</v>
      </c>
      <c r="F130" s="90">
        <v>1059</v>
      </c>
      <c r="G130" s="91">
        <v>21990</v>
      </c>
      <c r="H130" s="74">
        <v>97.5</v>
      </c>
      <c r="I130" s="143">
        <v>4.48E-2</v>
      </c>
      <c r="J130" s="149">
        <f t="shared" si="31"/>
        <v>985.15200000000004</v>
      </c>
      <c r="K130" s="145">
        <f t="shared" si="32"/>
        <v>990</v>
      </c>
      <c r="L130" s="150" t="e">
        <f t="shared" si="33"/>
        <v>#REF!</v>
      </c>
      <c r="M130" s="145" t="e">
        <f>VLOOKUP(E130,#REF!,2,FALSE)</f>
        <v>#REF!</v>
      </c>
      <c r="N130" s="79">
        <v>0</v>
      </c>
      <c r="O130" s="145" t="e">
        <f t="shared" si="27"/>
        <v>#REF!</v>
      </c>
      <c r="P130" s="147"/>
      <c r="T130" s="151"/>
    </row>
    <row r="131" spans="1:20" s="148" customFormat="1">
      <c r="A131" s="71">
        <v>115</v>
      </c>
      <c r="B131" s="83" t="s">
        <v>361</v>
      </c>
      <c r="C131" s="122" t="s">
        <v>609</v>
      </c>
      <c r="D131" s="83" t="s">
        <v>290</v>
      </c>
      <c r="E131" s="81" t="s">
        <v>47</v>
      </c>
      <c r="F131" s="90">
        <v>1056</v>
      </c>
      <c r="G131" s="91">
        <v>22730</v>
      </c>
      <c r="H131" s="74">
        <v>95</v>
      </c>
      <c r="I131" s="143">
        <v>4.48E-2</v>
      </c>
      <c r="J131" s="149">
        <f t="shared" si="31"/>
        <v>1018.304</v>
      </c>
      <c r="K131" s="145">
        <f t="shared" si="32"/>
        <v>1020</v>
      </c>
      <c r="L131" s="150" t="e">
        <f t="shared" si="33"/>
        <v>#REF!</v>
      </c>
      <c r="M131" s="145" t="e">
        <f>VLOOKUP(E131,#REF!,2,FALSE)</f>
        <v>#REF!</v>
      </c>
      <c r="N131" s="79">
        <v>0</v>
      </c>
      <c r="O131" s="145" t="e">
        <f t="shared" si="27"/>
        <v>#REF!</v>
      </c>
      <c r="P131" s="147"/>
      <c r="T131" s="151"/>
    </row>
    <row r="132" spans="1:20" s="148" customFormat="1">
      <c r="A132" s="71">
        <v>116</v>
      </c>
      <c r="B132" s="83" t="s">
        <v>798</v>
      </c>
      <c r="C132" s="122"/>
      <c r="D132" s="83" t="s">
        <v>290</v>
      </c>
      <c r="E132" s="81" t="s">
        <v>47</v>
      </c>
      <c r="F132" s="90">
        <v>1058</v>
      </c>
      <c r="G132" s="91"/>
      <c r="H132" s="74"/>
      <c r="I132" s="143"/>
      <c r="J132" s="149"/>
      <c r="K132" s="145"/>
      <c r="L132" s="150"/>
      <c r="M132" s="145"/>
      <c r="N132" s="79"/>
      <c r="O132" s="145"/>
      <c r="P132" s="147"/>
      <c r="T132" s="151"/>
    </row>
    <row r="133" spans="1:20" s="148" customFormat="1">
      <c r="A133" s="71">
        <v>117</v>
      </c>
      <c r="B133" s="96" t="s">
        <v>174</v>
      </c>
      <c r="C133" s="122" t="s">
        <v>610</v>
      </c>
      <c r="D133" s="83" t="s">
        <v>290</v>
      </c>
      <c r="E133" s="81" t="s">
        <v>47</v>
      </c>
      <c r="F133" s="90">
        <v>1061</v>
      </c>
      <c r="G133" s="91">
        <v>21740</v>
      </c>
      <c r="H133" s="74">
        <v>86</v>
      </c>
      <c r="I133" s="143">
        <v>4.1000000000000002E-2</v>
      </c>
      <c r="J133" s="149">
        <f t="shared" si="31"/>
        <v>891.34</v>
      </c>
      <c r="K133" s="145">
        <f t="shared" si="32"/>
        <v>900</v>
      </c>
      <c r="L133" s="150" t="e">
        <f t="shared" si="33"/>
        <v>#REF!</v>
      </c>
      <c r="M133" s="145" t="e">
        <f>VLOOKUP(E133,#REF!,2,FALSE)</f>
        <v>#REF!</v>
      </c>
      <c r="N133" s="79">
        <v>0</v>
      </c>
      <c r="O133" s="145" t="e">
        <f t="shared" si="27"/>
        <v>#REF!</v>
      </c>
      <c r="P133" s="147"/>
      <c r="T133" s="151"/>
    </row>
    <row r="134" spans="1:20" s="148" customFormat="1">
      <c r="A134" s="71">
        <v>118</v>
      </c>
      <c r="B134" s="96" t="s">
        <v>175</v>
      </c>
      <c r="C134" s="122" t="s">
        <v>611</v>
      </c>
      <c r="D134" s="83" t="s">
        <v>291</v>
      </c>
      <c r="E134" s="91" t="s">
        <v>44</v>
      </c>
      <c r="F134" s="90">
        <v>1066</v>
      </c>
      <c r="G134" s="91">
        <v>12700</v>
      </c>
      <c r="H134" s="74">
        <v>86.4</v>
      </c>
      <c r="I134" s="143">
        <v>4.1000000000000002E-2</v>
      </c>
      <c r="J134" s="149">
        <f t="shared" si="31"/>
        <v>520.70000000000005</v>
      </c>
      <c r="K134" s="145">
        <f t="shared" si="32"/>
        <v>530</v>
      </c>
      <c r="L134" s="150" t="e">
        <f t="shared" si="33"/>
        <v>#REF!</v>
      </c>
      <c r="M134" s="145" t="e">
        <f>VLOOKUP(E134,#REF!,2,FALSE)</f>
        <v>#REF!</v>
      </c>
      <c r="N134" s="75">
        <v>55</v>
      </c>
      <c r="O134" s="145" t="e">
        <f>L134+N134</f>
        <v>#REF!</v>
      </c>
      <c r="P134" s="147"/>
      <c r="T134" s="151"/>
    </row>
    <row r="135" spans="1:20" s="148" customFormat="1">
      <c r="A135" s="71">
        <v>119</v>
      </c>
      <c r="B135" s="96" t="s">
        <v>362</v>
      </c>
      <c r="C135" s="97">
        <v>1710200052669</v>
      </c>
      <c r="D135" s="83" t="s">
        <v>290</v>
      </c>
      <c r="E135" s="81" t="s">
        <v>47</v>
      </c>
      <c r="F135" s="90">
        <v>1060</v>
      </c>
      <c r="G135" s="91">
        <v>21780</v>
      </c>
      <c r="H135" s="74">
        <v>93.4</v>
      </c>
      <c r="I135" s="143">
        <v>4.1000000000000002E-2</v>
      </c>
      <c r="J135" s="149">
        <f t="shared" si="31"/>
        <v>892.98</v>
      </c>
      <c r="K135" s="145">
        <f t="shared" si="32"/>
        <v>900</v>
      </c>
      <c r="L135" s="150" t="e">
        <f t="shared" si="33"/>
        <v>#REF!</v>
      </c>
      <c r="M135" s="145" t="e">
        <f>VLOOKUP(E135,#REF!,2,FALSE)</f>
        <v>#REF!</v>
      </c>
      <c r="N135" s="79">
        <v>0</v>
      </c>
      <c r="O135" s="145" t="e">
        <f t="shared" ref="O135" si="34">L135</f>
        <v>#REF!</v>
      </c>
      <c r="P135" s="147"/>
      <c r="T135" s="151"/>
    </row>
    <row r="136" spans="1:20" s="148" customFormat="1">
      <c r="A136" s="71"/>
      <c r="B136" s="152"/>
      <c r="C136" s="153"/>
      <c r="D136" s="86" t="s">
        <v>501</v>
      </c>
      <c r="E136" s="81"/>
      <c r="F136" s="82"/>
      <c r="G136" s="81"/>
      <c r="H136" s="74"/>
      <c r="I136" s="143"/>
      <c r="J136" s="149"/>
      <c r="K136" s="145"/>
      <c r="L136" s="150"/>
      <c r="M136" s="145"/>
      <c r="N136" s="75"/>
      <c r="O136" s="145"/>
      <c r="P136" s="147"/>
      <c r="T136" s="151"/>
    </row>
    <row r="137" spans="1:20" s="148" customFormat="1">
      <c r="A137" s="71">
        <v>120</v>
      </c>
      <c r="B137" s="83" t="s">
        <v>132</v>
      </c>
      <c r="C137" s="122" t="s">
        <v>612</v>
      </c>
      <c r="D137" s="152" t="s">
        <v>279</v>
      </c>
      <c r="E137" s="81" t="s">
        <v>44</v>
      </c>
      <c r="F137" s="90">
        <v>2001</v>
      </c>
      <c r="G137" s="91">
        <v>14090</v>
      </c>
      <c r="H137" s="74">
        <v>97</v>
      </c>
      <c r="I137" s="143">
        <v>3.95E-2</v>
      </c>
      <c r="J137" s="149">
        <f t="shared" ref="J137:J140" si="35">I137*G137</f>
        <v>556.55499999999995</v>
      </c>
      <c r="K137" s="145">
        <f t="shared" ref="K137:K140" si="36">ROUNDUP(J137,-1)</f>
        <v>560</v>
      </c>
      <c r="L137" s="150" t="e">
        <f>IF(K137+G137&gt;M137,M137,K137+G137)</f>
        <v>#REF!</v>
      </c>
      <c r="M137" s="145" t="e">
        <f>VLOOKUP(E137,#REF!,2,FALSE)</f>
        <v>#REF!</v>
      </c>
      <c r="N137" s="79">
        <v>0</v>
      </c>
      <c r="O137" s="145" t="e">
        <f t="shared" ref="O137:O140" si="37">L137+N137</f>
        <v>#REF!</v>
      </c>
      <c r="P137" s="147"/>
      <c r="T137" s="151"/>
    </row>
    <row r="138" spans="1:20" s="148" customFormat="1">
      <c r="A138" s="71">
        <v>121</v>
      </c>
      <c r="B138" s="152" t="s">
        <v>363</v>
      </c>
      <c r="C138" s="124" t="s">
        <v>613</v>
      </c>
      <c r="D138" s="83" t="s">
        <v>280</v>
      </c>
      <c r="E138" s="81" t="s">
        <v>44</v>
      </c>
      <c r="F138" s="82">
        <v>226</v>
      </c>
      <c r="G138" s="91">
        <v>15440</v>
      </c>
      <c r="H138" s="74">
        <v>99.2</v>
      </c>
      <c r="I138" s="143">
        <v>0.04</v>
      </c>
      <c r="J138" s="149">
        <f t="shared" si="35"/>
        <v>617.6</v>
      </c>
      <c r="K138" s="145">
        <f t="shared" si="36"/>
        <v>620</v>
      </c>
      <c r="L138" s="150" t="e">
        <f>IF(K138+G138&gt;M138,M138,K138+G138)</f>
        <v>#REF!</v>
      </c>
      <c r="M138" s="145" t="e">
        <f>VLOOKUP(E138,#REF!,2,FALSE)</f>
        <v>#REF!</v>
      </c>
      <c r="N138" s="79">
        <v>0</v>
      </c>
      <c r="O138" s="145" t="e">
        <f t="shared" si="37"/>
        <v>#REF!</v>
      </c>
      <c r="P138" s="147"/>
      <c r="T138" s="151"/>
    </row>
    <row r="139" spans="1:20" s="148" customFormat="1">
      <c r="A139" s="71">
        <v>122</v>
      </c>
      <c r="B139" s="83" t="s">
        <v>364</v>
      </c>
      <c r="C139" s="122" t="s">
        <v>614</v>
      </c>
      <c r="D139" s="83" t="s">
        <v>280</v>
      </c>
      <c r="E139" s="81" t="s">
        <v>44</v>
      </c>
      <c r="F139" s="82">
        <v>766</v>
      </c>
      <c r="G139" s="91">
        <v>17290</v>
      </c>
      <c r="H139" s="74">
        <v>97.2</v>
      </c>
      <c r="I139" s="143">
        <v>3.95E-2</v>
      </c>
      <c r="J139" s="149">
        <f t="shared" si="35"/>
        <v>682.95500000000004</v>
      </c>
      <c r="K139" s="145">
        <f t="shared" si="36"/>
        <v>690</v>
      </c>
      <c r="L139" s="150" t="e">
        <f>IF(K139+G139&gt;M139,M139,K139+G139)</f>
        <v>#REF!</v>
      </c>
      <c r="M139" s="145" t="e">
        <f>VLOOKUP(E139,#REF!,2,FALSE)</f>
        <v>#REF!</v>
      </c>
      <c r="N139" s="79">
        <v>0</v>
      </c>
      <c r="O139" s="145" t="e">
        <f t="shared" si="37"/>
        <v>#REF!</v>
      </c>
      <c r="P139" s="147"/>
      <c r="T139" s="151"/>
    </row>
    <row r="140" spans="1:20" s="148" customFormat="1">
      <c r="A140" s="71">
        <v>123</v>
      </c>
      <c r="B140" s="83" t="s">
        <v>365</v>
      </c>
      <c r="C140" s="124" t="s">
        <v>615</v>
      </c>
      <c r="D140" s="83" t="s">
        <v>8</v>
      </c>
      <c r="E140" s="81" t="s">
        <v>47</v>
      </c>
      <c r="F140" s="82">
        <v>1116</v>
      </c>
      <c r="G140" s="91">
        <v>20480</v>
      </c>
      <c r="H140" s="74">
        <v>98</v>
      </c>
      <c r="I140" s="143">
        <v>0.04</v>
      </c>
      <c r="J140" s="149">
        <f t="shared" si="35"/>
        <v>819.2</v>
      </c>
      <c r="K140" s="145">
        <f t="shared" si="36"/>
        <v>820</v>
      </c>
      <c r="L140" s="150" t="e">
        <f>IF(K140+G140&gt;M140,M140,K140+G140)</f>
        <v>#REF!</v>
      </c>
      <c r="M140" s="145" t="e">
        <f>VLOOKUP(E140,#REF!,2,FALSE)</f>
        <v>#REF!</v>
      </c>
      <c r="N140" s="79">
        <v>0</v>
      </c>
      <c r="O140" s="145" t="e">
        <f t="shared" si="37"/>
        <v>#REF!</v>
      </c>
      <c r="P140" s="147"/>
      <c r="T140" s="151"/>
    </row>
    <row r="141" spans="1:20" s="148" customFormat="1">
      <c r="A141" s="71">
        <v>124</v>
      </c>
      <c r="B141" s="83" t="s">
        <v>809</v>
      </c>
      <c r="C141" s="124"/>
      <c r="D141" s="83" t="s">
        <v>810</v>
      </c>
      <c r="E141" s="81" t="s">
        <v>47</v>
      </c>
      <c r="F141" s="82">
        <v>1095</v>
      </c>
      <c r="G141" s="91"/>
      <c r="H141" s="74"/>
      <c r="I141" s="143"/>
      <c r="J141" s="149"/>
      <c r="K141" s="145"/>
      <c r="L141" s="150"/>
      <c r="M141" s="145"/>
      <c r="N141" s="79"/>
      <c r="O141" s="145"/>
      <c r="P141" s="147"/>
      <c r="T141" s="151"/>
    </row>
    <row r="142" spans="1:20" s="148" customFormat="1">
      <c r="A142" s="71"/>
      <c r="B142" s="152"/>
      <c r="C142" s="153"/>
      <c r="D142" s="86" t="s">
        <v>502</v>
      </c>
      <c r="E142" s="81"/>
      <c r="F142" s="82"/>
      <c r="G142" s="81"/>
      <c r="H142" s="74"/>
      <c r="I142" s="143"/>
      <c r="J142" s="149"/>
      <c r="K142" s="145"/>
      <c r="L142" s="150"/>
      <c r="M142" s="145"/>
      <c r="N142" s="75"/>
      <c r="O142" s="145"/>
      <c r="P142" s="147"/>
      <c r="T142" s="151"/>
    </row>
    <row r="143" spans="1:20" s="148" customFormat="1">
      <c r="A143" s="71">
        <v>125</v>
      </c>
      <c r="B143" s="83" t="s">
        <v>366</v>
      </c>
      <c r="C143" s="122" t="s">
        <v>616</v>
      </c>
      <c r="D143" s="83" t="s">
        <v>11</v>
      </c>
      <c r="E143" s="81" t="s">
        <v>44</v>
      </c>
      <c r="F143" s="82">
        <v>1094</v>
      </c>
      <c r="G143" s="81">
        <v>17500</v>
      </c>
      <c r="H143" s="74">
        <v>99.6</v>
      </c>
      <c r="I143" s="143">
        <v>3.9E-2</v>
      </c>
      <c r="J143" s="149">
        <f t="shared" ref="J143" si="38">I143*G143</f>
        <v>682.5</v>
      </c>
      <c r="K143" s="145">
        <f t="shared" ref="K143" si="39">ROUNDUP(J143,-1)</f>
        <v>690</v>
      </c>
      <c r="L143" s="150" t="e">
        <f>IF(K143+G143&gt;M143,M143,K143+G143)</f>
        <v>#REF!</v>
      </c>
      <c r="M143" s="145" t="e">
        <f>VLOOKUP(E143,#REF!,2,FALSE)</f>
        <v>#REF!</v>
      </c>
      <c r="N143" s="79">
        <v>0</v>
      </c>
      <c r="O143" s="145" t="e">
        <f t="shared" ref="O143" si="40">L143+N143</f>
        <v>#REF!</v>
      </c>
      <c r="P143" s="147"/>
      <c r="T143" s="151"/>
    </row>
    <row r="144" spans="1:20" s="148" customFormat="1">
      <c r="A144" s="71"/>
      <c r="B144" s="83"/>
      <c r="C144" s="98"/>
      <c r="D144" s="95" t="s">
        <v>790</v>
      </c>
      <c r="E144" s="81"/>
      <c r="F144" s="82"/>
      <c r="G144" s="81"/>
      <c r="H144" s="74"/>
      <c r="I144" s="143"/>
      <c r="J144" s="149"/>
      <c r="K144" s="145"/>
      <c r="L144" s="150"/>
      <c r="M144" s="145"/>
      <c r="N144" s="75"/>
      <c r="O144" s="145"/>
      <c r="P144" s="147"/>
      <c r="T144" s="151"/>
    </row>
    <row r="145" spans="1:20" s="148" customFormat="1">
      <c r="A145" s="71">
        <v>126</v>
      </c>
      <c r="B145" s="84" t="s">
        <v>155</v>
      </c>
      <c r="C145" s="122" t="s">
        <v>617</v>
      </c>
      <c r="D145" s="84" t="s">
        <v>286</v>
      </c>
      <c r="E145" s="85" t="s">
        <v>47</v>
      </c>
      <c r="F145" s="71">
        <v>95</v>
      </c>
      <c r="G145" s="85">
        <v>23030</v>
      </c>
      <c r="H145" s="74">
        <v>95.6</v>
      </c>
      <c r="I145" s="143">
        <v>3.9899999999999998E-2</v>
      </c>
      <c r="J145" s="149">
        <f t="shared" ref="J145" si="41">I145*G145</f>
        <v>918.89699999999993</v>
      </c>
      <c r="K145" s="145">
        <f t="shared" ref="K145" si="42">ROUNDUP(J145,-1)</f>
        <v>920</v>
      </c>
      <c r="L145" s="150" t="e">
        <f>IF(K145+G145&gt;M145,M145,K145+G145)</f>
        <v>#REF!</v>
      </c>
      <c r="M145" s="145" t="e">
        <f>VLOOKUP(E145,#REF!,2,FALSE)</f>
        <v>#REF!</v>
      </c>
      <c r="N145" s="79">
        <v>0</v>
      </c>
      <c r="O145" s="145" t="e">
        <f t="shared" ref="O145" si="43">L145+N145</f>
        <v>#REF!</v>
      </c>
      <c r="P145" s="147"/>
      <c r="T145" s="151"/>
    </row>
    <row r="146" spans="1:20" s="148" customFormat="1">
      <c r="A146" s="71"/>
      <c r="B146" s="84"/>
      <c r="C146" s="99"/>
      <c r="D146" s="100" t="s">
        <v>520</v>
      </c>
      <c r="E146" s="85"/>
      <c r="F146" s="71"/>
      <c r="G146" s="85"/>
      <c r="H146" s="74"/>
      <c r="I146" s="143"/>
      <c r="J146" s="149"/>
      <c r="K146" s="145"/>
      <c r="L146" s="150"/>
      <c r="M146" s="145"/>
      <c r="N146" s="75"/>
      <c r="O146" s="145"/>
      <c r="P146" s="147"/>
      <c r="T146" s="151"/>
    </row>
    <row r="147" spans="1:20" s="148" customFormat="1">
      <c r="A147" s="71">
        <v>127</v>
      </c>
      <c r="B147" s="84" t="s">
        <v>154</v>
      </c>
      <c r="C147" s="122" t="s">
        <v>618</v>
      </c>
      <c r="D147" s="84" t="s">
        <v>57</v>
      </c>
      <c r="E147" s="85" t="s">
        <v>44</v>
      </c>
      <c r="F147" s="71">
        <v>23</v>
      </c>
      <c r="G147" s="85">
        <v>16510</v>
      </c>
      <c r="H147" s="74">
        <v>97</v>
      </c>
      <c r="I147" s="143">
        <v>3.9899999999999998E-2</v>
      </c>
      <c r="J147" s="149">
        <f>I147*G147</f>
        <v>658.74899999999991</v>
      </c>
      <c r="K147" s="145">
        <f>ROUNDUP(J147,-1)</f>
        <v>660</v>
      </c>
      <c r="L147" s="150" t="e">
        <f>IF(K147+G147&gt;M147,M147,K147+G147)</f>
        <v>#REF!</v>
      </c>
      <c r="M147" s="145" t="e">
        <f>VLOOKUP(E147,#REF!,2,FALSE)</f>
        <v>#REF!</v>
      </c>
      <c r="N147" s="79">
        <v>0</v>
      </c>
      <c r="O147" s="145" t="e">
        <f t="shared" ref="O147" si="44">L147+N147</f>
        <v>#REF!</v>
      </c>
      <c r="P147" s="147"/>
      <c r="T147" s="151"/>
    </row>
    <row r="148" spans="1:20" s="148" customFormat="1">
      <c r="A148" s="71"/>
      <c r="B148" s="152"/>
      <c r="C148" s="153"/>
      <c r="D148" s="86" t="s">
        <v>503</v>
      </c>
      <c r="E148" s="81"/>
      <c r="F148" s="82"/>
      <c r="G148" s="81"/>
      <c r="H148" s="74"/>
      <c r="I148" s="143"/>
      <c r="J148" s="149"/>
      <c r="K148" s="145"/>
      <c r="L148" s="150"/>
      <c r="M148" s="145"/>
      <c r="N148" s="75"/>
      <c r="O148" s="145"/>
      <c r="P148" s="147"/>
      <c r="T148" s="151"/>
    </row>
    <row r="149" spans="1:20" s="148" customFormat="1">
      <c r="A149" s="71">
        <v>128</v>
      </c>
      <c r="B149" s="152" t="s">
        <v>177</v>
      </c>
      <c r="C149" s="122">
        <v>3520300435134</v>
      </c>
      <c r="D149" s="80" t="s">
        <v>504</v>
      </c>
      <c r="E149" s="91" t="s">
        <v>44</v>
      </c>
      <c r="F149" s="82">
        <v>50</v>
      </c>
      <c r="G149" s="81">
        <v>18570</v>
      </c>
      <c r="H149" s="74">
        <v>97</v>
      </c>
      <c r="I149" s="143">
        <v>5.5E-2</v>
      </c>
      <c r="J149" s="149">
        <f t="shared" ref="J149:J170" si="45">I149*G149</f>
        <v>1021.35</v>
      </c>
      <c r="K149" s="145">
        <f t="shared" ref="K149:K170" si="46">ROUNDUP(J149,-1)</f>
        <v>1030</v>
      </c>
      <c r="L149" s="150" t="e">
        <f t="shared" ref="L149:L170" si="47">IF(K149+G149&gt;M149,M149,K149+G149)</f>
        <v>#REF!</v>
      </c>
      <c r="M149" s="145" t="e">
        <f>VLOOKUP(E149,#REF!,2,FALSE)</f>
        <v>#REF!</v>
      </c>
      <c r="N149" s="79">
        <v>0</v>
      </c>
      <c r="O149" s="145" t="e">
        <f t="shared" ref="O149:O164" si="48">L149+N149</f>
        <v>#REF!</v>
      </c>
      <c r="P149" s="147"/>
      <c r="T149" s="151"/>
    </row>
    <row r="150" spans="1:20" s="148" customFormat="1">
      <c r="A150" s="71">
        <v>129</v>
      </c>
      <c r="B150" s="152" t="s">
        <v>182</v>
      </c>
      <c r="C150" s="122" t="s">
        <v>619</v>
      </c>
      <c r="D150" s="80" t="s">
        <v>57</v>
      </c>
      <c r="E150" s="91" t="s">
        <v>44</v>
      </c>
      <c r="F150" s="82">
        <v>116</v>
      </c>
      <c r="G150" s="81">
        <v>18530</v>
      </c>
      <c r="H150" s="74">
        <v>97.5</v>
      </c>
      <c r="I150" s="143">
        <v>0.06</v>
      </c>
      <c r="J150" s="149">
        <f t="shared" si="45"/>
        <v>1111.8</v>
      </c>
      <c r="K150" s="145">
        <f t="shared" si="46"/>
        <v>1120</v>
      </c>
      <c r="L150" s="150" t="e">
        <f t="shared" si="47"/>
        <v>#REF!</v>
      </c>
      <c r="M150" s="145" t="e">
        <f>VLOOKUP(E150,#REF!,2,FALSE)</f>
        <v>#REF!</v>
      </c>
      <c r="N150" s="79">
        <v>0</v>
      </c>
      <c r="O150" s="145" t="e">
        <f t="shared" si="48"/>
        <v>#REF!</v>
      </c>
      <c r="P150" s="147"/>
      <c r="T150" s="151"/>
    </row>
    <row r="151" spans="1:20" s="148" customFormat="1">
      <c r="A151" s="71">
        <v>130</v>
      </c>
      <c r="B151" s="152" t="s">
        <v>181</v>
      </c>
      <c r="C151" s="122" t="s">
        <v>620</v>
      </c>
      <c r="D151" s="80" t="s">
        <v>57</v>
      </c>
      <c r="E151" s="91" t="s">
        <v>44</v>
      </c>
      <c r="F151" s="82">
        <v>112</v>
      </c>
      <c r="G151" s="81">
        <v>18150</v>
      </c>
      <c r="H151" s="74">
        <v>84.5</v>
      </c>
      <c r="I151" s="143">
        <v>2.7E-2</v>
      </c>
      <c r="J151" s="149">
        <f t="shared" si="45"/>
        <v>490.05</v>
      </c>
      <c r="K151" s="145">
        <f t="shared" si="46"/>
        <v>500</v>
      </c>
      <c r="L151" s="150" t="e">
        <f t="shared" si="47"/>
        <v>#REF!</v>
      </c>
      <c r="M151" s="145" t="e">
        <f>VLOOKUP(E151,#REF!,2,FALSE)</f>
        <v>#REF!</v>
      </c>
      <c r="N151" s="79">
        <v>0</v>
      </c>
      <c r="O151" s="145" t="e">
        <f t="shared" si="48"/>
        <v>#REF!</v>
      </c>
      <c r="P151" s="147"/>
      <c r="T151" s="151"/>
    </row>
    <row r="152" spans="1:20" s="148" customFormat="1">
      <c r="A152" s="71">
        <v>131</v>
      </c>
      <c r="B152" s="83" t="s">
        <v>367</v>
      </c>
      <c r="C152" s="122" t="s">
        <v>621</v>
      </c>
      <c r="D152" s="152" t="s">
        <v>279</v>
      </c>
      <c r="E152" s="91" t="s">
        <v>44</v>
      </c>
      <c r="F152" s="90">
        <v>2002</v>
      </c>
      <c r="G152" s="91">
        <v>14250</v>
      </c>
      <c r="H152" s="74">
        <v>97.5</v>
      </c>
      <c r="I152" s="143">
        <v>0.06</v>
      </c>
      <c r="J152" s="149">
        <f t="shared" si="45"/>
        <v>855</v>
      </c>
      <c r="K152" s="145">
        <f t="shared" si="46"/>
        <v>860</v>
      </c>
      <c r="L152" s="150" t="e">
        <f t="shared" si="47"/>
        <v>#REF!</v>
      </c>
      <c r="M152" s="145" t="e">
        <f>VLOOKUP(E152,#REF!,2,FALSE)</f>
        <v>#REF!</v>
      </c>
      <c r="N152" s="79">
        <v>0</v>
      </c>
      <c r="O152" s="145" t="e">
        <f t="shared" si="48"/>
        <v>#REF!</v>
      </c>
      <c r="P152" s="147"/>
      <c r="T152" s="151"/>
    </row>
    <row r="153" spans="1:20" s="148" customFormat="1">
      <c r="A153" s="71">
        <v>132</v>
      </c>
      <c r="B153" s="83" t="s">
        <v>368</v>
      </c>
      <c r="C153" s="122" t="s">
        <v>622</v>
      </c>
      <c r="D153" s="152" t="s">
        <v>279</v>
      </c>
      <c r="E153" s="91" t="s">
        <v>44</v>
      </c>
      <c r="F153" s="90">
        <v>2003</v>
      </c>
      <c r="G153" s="91">
        <v>14050</v>
      </c>
      <c r="H153" s="74">
        <v>97.5</v>
      </c>
      <c r="I153" s="143">
        <v>0.06</v>
      </c>
      <c r="J153" s="149">
        <f t="shared" si="45"/>
        <v>843</v>
      </c>
      <c r="K153" s="145">
        <f t="shared" si="46"/>
        <v>850</v>
      </c>
      <c r="L153" s="150" t="e">
        <f t="shared" si="47"/>
        <v>#REF!</v>
      </c>
      <c r="M153" s="145" t="e">
        <f>VLOOKUP(E153,#REF!,2,FALSE)</f>
        <v>#REF!</v>
      </c>
      <c r="N153" s="79">
        <v>0</v>
      </c>
      <c r="O153" s="145" t="e">
        <f t="shared" si="48"/>
        <v>#REF!</v>
      </c>
      <c r="P153" s="147"/>
      <c r="T153" s="151"/>
    </row>
    <row r="154" spans="1:20" s="148" customFormat="1">
      <c r="A154" s="71">
        <v>133</v>
      </c>
      <c r="B154" s="83" t="s">
        <v>369</v>
      </c>
      <c r="C154" s="122" t="s">
        <v>623</v>
      </c>
      <c r="D154" s="152" t="s">
        <v>279</v>
      </c>
      <c r="E154" s="91" t="s">
        <v>44</v>
      </c>
      <c r="F154" s="90">
        <v>2004</v>
      </c>
      <c r="G154" s="91">
        <v>13990</v>
      </c>
      <c r="H154" s="74">
        <v>87</v>
      </c>
      <c r="I154" s="143">
        <v>0.03</v>
      </c>
      <c r="J154" s="149">
        <f t="shared" si="45"/>
        <v>419.7</v>
      </c>
      <c r="K154" s="145">
        <f t="shared" si="46"/>
        <v>420</v>
      </c>
      <c r="L154" s="150" t="e">
        <f t="shared" si="47"/>
        <v>#REF!</v>
      </c>
      <c r="M154" s="145" t="e">
        <f>VLOOKUP(E154,#REF!,2,FALSE)</f>
        <v>#REF!</v>
      </c>
      <c r="N154" s="79">
        <v>0</v>
      </c>
      <c r="O154" s="145" t="e">
        <f t="shared" si="48"/>
        <v>#REF!</v>
      </c>
      <c r="P154" s="147"/>
      <c r="T154" s="151"/>
    </row>
    <row r="155" spans="1:20" s="148" customFormat="1">
      <c r="A155" s="71">
        <v>134</v>
      </c>
      <c r="B155" s="152" t="s">
        <v>183</v>
      </c>
      <c r="C155" s="122" t="s">
        <v>624</v>
      </c>
      <c r="D155" s="80" t="s">
        <v>57</v>
      </c>
      <c r="E155" s="91" t="s">
        <v>44</v>
      </c>
      <c r="F155" s="82">
        <v>144</v>
      </c>
      <c r="G155" s="81">
        <v>18430</v>
      </c>
      <c r="H155" s="74">
        <v>90</v>
      </c>
      <c r="I155" s="143">
        <v>3.5000000000000003E-2</v>
      </c>
      <c r="J155" s="149">
        <f t="shared" si="45"/>
        <v>645.05000000000007</v>
      </c>
      <c r="K155" s="145">
        <f t="shared" si="46"/>
        <v>650</v>
      </c>
      <c r="L155" s="150" t="e">
        <f t="shared" si="47"/>
        <v>#REF!</v>
      </c>
      <c r="M155" s="145" t="e">
        <f>VLOOKUP(E155,#REF!,2,FALSE)</f>
        <v>#REF!</v>
      </c>
      <c r="N155" s="79">
        <v>0</v>
      </c>
      <c r="O155" s="145" t="e">
        <f t="shared" si="48"/>
        <v>#REF!</v>
      </c>
      <c r="P155" s="147"/>
      <c r="T155" s="151"/>
    </row>
    <row r="156" spans="1:20" s="148" customFormat="1">
      <c r="A156" s="104">
        <v>135</v>
      </c>
      <c r="B156" s="159" t="s">
        <v>184</v>
      </c>
      <c r="C156" s="134" t="s">
        <v>625</v>
      </c>
      <c r="D156" s="120" t="s">
        <v>57</v>
      </c>
      <c r="E156" s="138" t="s">
        <v>44</v>
      </c>
      <c r="F156" s="121">
        <v>348</v>
      </c>
      <c r="G156" s="105">
        <v>17880</v>
      </c>
      <c r="H156" s="106">
        <v>87.5</v>
      </c>
      <c r="I156" s="160">
        <v>3.2500000000000001E-2</v>
      </c>
      <c r="J156" s="161">
        <f t="shared" si="45"/>
        <v>581.1</v>
      </c>
      <c r="K156" s="162">
        <f t="shared" si="46"/>
        <v>590</v>
      </c>
      <c r="L156" s="163" t="e">
        <f t="shared" si="47"/>
        <v>#REF!</v>
      </c>
      <c r="M156" s="162" t="e">
        <f>VLOOKUP(E156,#REF!,2,FALSE)</f>
        <v>#REF!</v>
      </c>
      <c r="N156" s="119">
        <v>0</v>
      </c>
      <c r="O156" s="162" t="e">
        <f t="shared" si="48"/>
        <v>#REF!</v>
      </c>
      <c r="P156" s="164"/>
      <c r="T156" s="151"/>
    </row>
    <row r="157" spans="1:20" s="148" customFormat="1">
      <c r="A157" s="71">
        <v>136</v>
      </c>
      <c r="B157" s="152" t="s">
        <v>178</v>
      </c>
      <c r="C157" s="122" t="s">
        <v>626</v>
      </c>
      <c r="D157" s="80" t="s">
        <v>505</v>
      </c>
      <c r="E157" s="81" t="s">
        <v>47</v>
      </c>
      <c r="F157" s="82">
        <v>49</v>
      </c>
      <c r="G157" s="81">
        <v>23630</v>
      </c>
      <c r="H157" s="74">
        <v>93</v>
      </c>
      <c r="I157" s="143">
        <v>4.7E-2</v>
      </c>
      <c r="J157" s="149">
        <f t="shared" si="45"/>
        <v>1110.6099999999999</v>
      </c>
      <c r="K157" s="145">
        <f t="shared" si="46"/>
        <v>1120</v>
      </c>
      <c r="L157" s="150" t="e">
        <f t="shared" si="47"/>
        <v>#REF!</v>
      </c>
      <c r="M157" s="145" t="e">
        <f>VLOOKUP(E157,#REF!,2,FALSE)</f>
        <v>#REF!</v>
      </c>
      <c r="N157" s="79">
        <v>0</v>
      </c>
      <c r="O157" s="145" t="e">
        <f t="shared" si="48"/>
        <v>#REF!</v>
      </c>
      <c r="P157" s="147"/>
      <c r="T157" s="151"/>
    </row>
    <row r="158" spans="1:20" s="148" customFormat="1">
      <c r="A158" s="71">
        <v>137</v>
      </c>
      <c r="B158" s="152" t="s">
        <v>179</v>
      </c>
      <c r="C158" s="122" t="s">
        <v>627</v>
      </c>
      <c r="D158" s="80" t="s">
        <v>286</v>
      </c>
      <c r="E158" s="81" t="s">
        <v>47</v>
      </c>
      <c r="F158" s="82">
        <v>103</v>
      </c>
      <c r="G158" s="81">
        <v>23600</v>
      </c>
      <c r="H158" s="74">
        <v>93</v>
      </c>
      <c r="I158" s="143">
        <v>4.7E-2</v>
      </c>
      <c r="J158" s="149">
        <f t="shared" si="45"/>
        <v>1109.2</v>
      </c>
      <c r="K158" s="145">
        <f t="shared" si="46"/>
        <v>1110</v>
      </c>
      <c r="L158" s="150" t="e">
        <f t="shared" si="47"/>
        <v>#REF!</v>
      </c>
      <c r="M158" s="145" t="e">
        <f>VLOOKUP(E158,#REF!,2,FALSE)</f>
        <v>#REF!</v>
      </c>
      <c r="N158" s="79">
        <v>0</v>
      </c>
      <c r="O158" s="145" t="e">
        <f t="shared" si="48"/>
        <v>#REF!</v>
      </c>
      <c r="P158" s="147"/>
      <c r="T158" s="151"/>
    </row>
    <row r="159" spans="1:20" s="148" customFormat="1">
      <c r="A159" s="71">
        <v>138</v>
      </c>
      <c r="B159" s="152" t="s">
        <v>180</v>
      </c>
      <c r="C159" s="122" t="s">
        <v>628</v>
      </c>
      <c r="D159" s="80" t="s">
        <v>286</v>
      </c>
      <c r="E159" s="81" t="s">
        <v>47</v>
      </c>
      <c r="F159" s="82">
        <v>105</v>
      </c>
      <c r="G159" s="81">
        <v>23640</v>
      </c>
      <c r="H159" s="74">
        <v>93</v>
      </c>
      <c r="I159" s="143">
        <v>4.7E-2</v>
      </c>
      <c r="J159" s="149">
        <f t="shared" si="45"/>
        <v>1111.08</v>
      </c>
      <c r="K159" s="145">
        <f t="shared" si="46"/>
        <v>1120</v>
      </c>
      <c r="L159" s="150" t="e">
        <f t="shared" si="47"/>
        <v>#REF!</v>
      </c>
      <c r="M159" s="145" t="e">
        <f>VLOOKUP(E159,#REF!,2,FALSE)</f>
        <v>#REF!</v>
      </c>
      <c r="N159" s="79">
        <v>0</v>
      </c>
      <c r="O159" s="145" t="e">
        <f t="shared" si="48"/>
        <v>#REF!</v>
      </c>
      <c r="P159" s="147"/>
      <c r="T159" s="151"/>
    </row>
    <row r="160" spans="1:20" s="148" customFormat="1">
      <c r="A160" s="71">
        <v>139</v>
      </c>
      <c r="B160" s="152" t="s">
        <v>370</v>
      </c>
      <c r="C160" s="122" t="s">
        <v>629</v>
      </c>
      <c r="D160" s="80" t="s">
        <v>506</v>
      </c>
      <c r="E160" s="81" t="s">
        <v>47</v>
      </c>
      <c r="F160" s="82">
        <v>617</v>
      </c>
      <c r="G160" s="81">
        <v>23220</v>
      </c>
      <c r="H160" s="74">
        <v>85</v>
      </c>
      <c r="I160" s="143">
        <v>3.2500000000000001E-2</v>
      </c>
      <c r="J160" s="149">
        <f t="shared" si="45"/>
        <v>754.65</v>
      </c>
      <c r="K160" s="145">
        <f t="shared" si="46"/>
        <v>760</v>
      </c>
      <c r="L160" s="150" t="e">
        <f t="shared" si="47"/>
        <v>#REF!</v>
      </c>
      <c r="M160" s="145" t="e">
        <f>VLOOKUP(E160,#REF!,2,FALSE)</f>
        <v>#REF!</v>
      </c>
      <c r="N160" s="79">
        <v>0</v>
      </c>
      <c r="O160" s="145" t="e">
        <f t="shared" si="48"/>
        <v>#REF!</v>
      </c>
      <c r="P160" s="147"/>
      <c r="T160" s="151"/>
    </row>
    <row r="161" spans="1:20" s="148" customFormat="1">
      <c r="A161" s="71">
        <v>140</v>
      </c>
      <c r="B161" s="152" t="s">
        <v>371</v>
      </c>
      <c r="C161" s="122" t="s">
        <v>630</v>
      </c>
      <c r="D161" s="80" t="s">
        <v>295</v>
      </c>
      <c r="E161" s="81" t="s">
        <v>796</v>
      </c>
      <c r="F161" s="82">
        <v>623</v>
      </c>
      <c r="G161" s="81">
        <v>15420</v>
      </c>
      <c r="H161" s="74">
        <v>85</v>
      </c>
      <c r="I161" s="143">
        <v>3.2500000000000001E-2</v>
      </c>
      <c r="J161" s="149">
        <f t="shared" si="45"/>
        <v>501.15000000000003</v>
      </c>
      <c r="K161" s="145">
        <f t="shared" si="46"/>
        <v>510</v>
      </c>
      <c r="L161" s="150" t="e">
        <f t="shared" si="47"/>
        <v>#REF!</v>
      </c>
      <c r="M161" s="145" t="e">
        <f>VLOOKUP(E161,#REF!,2,FALSE)</f>
        <v>#REF!</v>
      </c>
      <c r="N161" s="79">
        <v>0</v>
      </c>
      <c r="O161" s="145" t="e">
        <f t="shared" si="48"/>
        <v>#REF!</v>
      </c>
      <c r="P161" s="147"/>
      <c r="T161" s="151"/>
    </row>
    <row r="162" spans="1:20" s="148" customFormat="1">
      <c r="A162" s="71">
        <v>141</v>
      </c>
      <c r="B162" s="152" t="s">
        <v>372</v>
      </c>
      <c r="C162" s="124" t="s">
        <v>631</v>
      </c>
      <c r="D162" s="80" t="s">
        <v>280</v>
      </c>
      <c r="E162" s="81" t="s">
        <v>796</v>
      </c>
      <c r="F162" s="82">
        <v>624</v>
      </c>
      <c r="G162" s="81">
        <v>15540</v>
      </c>
      <c r="H162" s="74">
        <v>92.5</v>
      </c>
      <c r="I162" s="143">
        <v>4.4999999999999998E-2</v>
      </c>
      <c r="J162" s="149">
        <f t="shared" si="45"/>
        <v>699.3</v>
      </c>
      <c r="K162" s="145">
        <f t="shared" si="46"/>
        <v>700</v>
      </c>
      <c r="L162" s="150" t="e">
        <f t="shared" si="47"/>
        <v>#REF!</v>
      </c>
      <c r="M162" s="145" t="e">
        <f>VLOOKUP(E162,#REF!,2,FALSE)</f>
        <v>#REF!</v>
      </c>
      <c r="N162" s="79">
        <v>0</v>
      </c>
      <c r="O162" s="145" t="e">
        <f t="shared" si="48"/>
        <v>#REF!</v>
      </c>
      <c r="P162" s="147"/>
      <c r="T162" s="151"/>
    </row>
    <row r="163" spans="1:20" s="148" customFormat="1">
      <c r="A163" s="71">
        <v>142</v>
      </c>
      <c r="B163" s="152" t="s">
        <v>373</v>
      </c>
      <c r="C163" s="124" t="s">
        <v>632</v>
      </c>
      <c r="D163" s="80" t="s">
        <v>293</v>
      </c>
      <c r="E163" s="81" t="s">
        <v>796</v>
      </c>
      <c r="F163" s="82">
        <v>629</v>
      </c>
      <c r="G163" s="81">
        <v>15540</v>
      </c>
      <c r="H163" s="74">
        <v>97</v>
      </c>
      <c r="I163" s="143">
        <v>0.05</v>
      </c>
      <c r="J163" s="149">
        <f t="shared" si="45"/>
        <v>777</v>
      </c>
      <c r="K163" s="145">
        <f t="shared" si="46"/>
        <v>780</v>
      </c>
      <c r="L163" s="150" t="e">
        <f t="shared" si="47"/>
        <v>#REF!</v>
      </c>
      <c r="M163" s="145" t="e">
        <f>VLOOKUP(E163,#REF!,2,FALSE)</f>
        <v>#REF!</v>
      </c>
      <c r="N163" s="79">
        <v>0</v>
      </c>
      <c r="O163" s="145" t="e">
        <f t="shared" si="48"/>
        <v>#REF!</v>
      </c>
      <c r="P163" s="147"/>
      <c r="T163" s="151"/>
    </row>
    <row r="164" spans="1:20" s="148" customFormat="1">
      <c r="A164" s="71">
        <v>143</v>
      </c>
      <c r="B164" s="152" t="s">
        <v>374</v>
      </c>
      <c r="C164" s="124" t="s">
        <v>633</v>
      </c>
      <c r="D164" s="80" t="s">
        <v>296</v>
      </c>
      <c r="E164" s="81" t="s">
        <v>796</v>
      </c>
      <c r="F164" s="82">
        <v>630</v>
      </c>
      <c r="G164" s="81">
        <v>15540</v>
      </c>
      <c r="H164" s="74">
        <v>97</v>
      </c>
      <c r="I164" s="143">
        <v>0.05</v>
      </c>
      <c r="J164" s="149">
        <f t="shared" si="45"/>
        <v>777</v>
      </c>
      <c r="K164" s="145">
        <f t="shared" si="46"/>
        <v>780</v>
      </c>
      <c r="L164" s="150" t="e">
        <f t="shared" si="47"/>
        <v>#REF!</v>
      </c>
      <c r="M164" s="145" t="e">
        <f>VLOOKUP(E164,#REF!,2,FALSE)</f>
        <v>#REF!</v>
      </c>
      <c r="N164" s="79">
        <v>0</v>
      </c>
      <c r="O164" s="145" t="e">
        <f t="shared" si="48"/>
        <v>#REF!</v>
      </c>
      <c r="P164" s="147"/>
      <c r="T164" s="151"/>
    </row>
    <row r="165" spans="1:20" s="148" customFormat="1">
      <c r="A165" s="71">
        <v>144</v>
      </c>
      <c r="B165" s="152" t="s">
        <v>375</v>
      </c>
      <c r="C165" s="124" t="s">
        <v>634</v>
      </c>
      <c r="D165" s="80" t="s">
        <v>294</v>
      </c>
      <c r="E165" s="81" t="s">
        <v>796</v>
      </c>
      <c r="F165" s="82">
        <v>637</v>
      </c>
      <c r="G165" s="81">
        <v>12700</v>
      </c>
      <c r="H165" s="74">
        <v>90</v>
      </c>
      <c r="I165" s="143">
        <v>3.5000000000000003E-2</v>
      </c>
      <c r="J165" s="149">
        <f t="shared" si="45"/>
        <v>444.50000000000006</v>
      </c>
      <c r="K165" s="145">
        <f t="shared" si="46"/>
        <v>450</v>
      </c>
      <c r="L165" s="150" t="e">
        <f t="shared" si="47"/>
        <v>#REF!</v>
      </c>
      <c r="M165" s="145" t="e">
        <f>VLOOKUP(E165,#REF!,2,FALSE)</f>
        <v>#REF!</v>
      </c>
      <c r="N165" s="75">
        <v>135</v>
      </c>
      <c r="O165" s="145" t="e">
        <f>L165+N165</f>
        <v>#REF!</v>
      </c>
      <c r="P165" s="147"/>
      <c r="T165" s="151"/>
    </row>
    <row r="166" spans="1:20" s="148" customFormat="1">
      <c r="A166" s="71">
        <v>145</v>
      </c>
      <c r="B166" s="152" t="s">
        <v>376</v>
      </c>
      <c r="C166" s="124" t="s">
        <v>635</v>
      </c>
      <c r="D166" s="80" t="s">
        <v>297</v>
      </c>
      <c r="E166" s="81" t="s">
        <v>796</v>
      </c>
      <c r="F166" s="82">
        <v>638</v>
      </c>
      <c r="G166" s="81">
        <v>12700</v>
      </c>
      <c r="H166" s="74">
        <v>90</v>
      </c>
      <c r="I166" s="143">
        <v>3.5000000000000003E-2</v>
      </c>
      <c r="J166" s="149">
        <f t="shared" si="45"/>
        <v>444.50000000000006</v>
      </c>
      <c r="K166" s="145">
        <f t="shared" si="46"/>
        <v>450</v>
      </c>
      <c r="L166" s="150" t="e">
        <f t="shared" si="47"/>
        <v>#REF!</v>
      </c>
      <c r="M166" s="145" t="e">
        <f>VLOOKUP(E166,#REF!,2,FALSE)</f>
        <v>#REF!</v>
      </c>
      <c r="N166" s="75">
        <v>135</v>
      </c>
      <c r="O166" s="145" t="e">
        <f t="shared" ref="O166:O170" si="49">L166+N166</f>
        <v>#REF!</v>
      </c>
      <c r="P166" s="147"/>
      <c r="T166" s="151"/>
    </row>
    <row r="167" spans="1:20" s="148" customFormat="1">
      <c r="A167" s="71">
        <v>146</v>
      </c>
      <c r="B167" s="152" t="s">
        <v>377</v>
      </c>
      <c r="C167" s="124" t="s">
        <v>636</v>
      </c>
      <c r="D167" s="80" t="s">
        <v>297</v>
      </c>
      <c r="E167" s="81" t="s">
        <v>796</v>
      </c>
      <c r="F167" s="82">
        <v>639</v>
      </c>
      <c r="G167" s="81">
        <v>11280</v>
      </c>
      <c r="H167" s="74">
        <v>90</v>
      </c>
      <c r="I167" s="143">
        <v>3.5000000000000003E-2</v>
      </c>
      <c r="J167" s="149">
        <f t="shared" si="45"/>
        <v>394.8</v>
      </c>
      <c r="K167" s="145">
        <f t="shared" si="46"/>
        <v>400</v>
      </c>
      <c r="L167" s="150" t="e">
        <f t="shared" si="47"/>
        <v>#REF!</v>
      </c>
      <c r="M167" s="145" t="e">
        <f>VLOOKUP(E167,#REF!,2,FALSE)</f>
        <v>#REF!</v>
      </c>
      <c r="N167" s="75">
        <v>1605</v>
      </c>
      <c r="O167" s="145" t="e">
        <f t="shared" si="49"/>
        <v>#REF!</v>
      </c>
      <c r="P167" s="147"/>
      <c r="T167" s="151"/>
    </row>
    <row r="168" spans="1:20" s="148" customFormat="1">
      <c r="A168" s="71">
        <v>147</v>
      </c>
      <c r="B168" s="152" t="s">
        <v>378</v>
      </c>
      <c r="C168" s="124" t="s">
        <v>637</v>
      </c>
      <c r="D168" s="80" t="s">
        <v>297</v>
      </c>
      <c r="E168" s="81" t="s">
        <v>796</v>
      </c>
      <c r="F168" s="82">
        <v>640</v>
      </c>
      <c r="G168" s="81">
        <v>11280</v>
      </c>
      <c r="H168" s="74">
        <v>90</v>
      </c>
      <c r="I168" s="143">
        <v>3.5000000000000003E-2</v>
      </c>
      <c r="J168" s="149">
        <f t="shared" si="45"/>
        <v>394.8</v>
      </c>
      <c r="K168" s="145">
        <f t="shared" si="46"/>
        <v>400</v>
      </c>
      <c r="L168" s="150" t="e">
        <f t="shared" si="47"/>
        <v>#REF!</v>
      </c>
      <c r="M168" s="145" t="e">
        <f>VLOOKUP(E168,#REF!,2,FALSE)</f>
        <v>#REF!</v>
      </c>
      <c r="N168" s="75">
        <v>1605</v>
      </c>
      <c r="O168" s="145" t="e">
        <f t="shared" si="49"/>
        <v>#REF!</v>
      </c>
      <c r="P168" s="147"/>
      <c r="T168" s="151"/>
    </row>
    <row r="169" spans="1:20" s="148" customFormat="1">
      <c r="A169" s="71">
        <v>148</v>
      </c>
      <c r="B169" s="152" t="s">
        <v>379</v>
      </c>
      <c r="C169" s="124" t="s">
        <v>638</v>
      </c>
      <c r="D169" s="80" t="s">
        <v>297</v>
      </c>
      <c r="E169" s="81" t="s">
        <v>796</v>
      </c>
      <c r="F169" s="82">
        <v>641</v>
      </c>
      <c r="G169" s="81">
        <v>11280</v>
      </c>
      <c r="H169" s="74">
        <v>90</v>
      </c>
      <c r="I169" s="143">
        <v>3.5000000000000003E-2</v>
      </c>
      <c r="J169" s="149">
        <f t="shared" si="45"/>
        <v>394.8</v>
      </c>
      <c r="K169" s="145">
        <f t="shared" si="46"/>
        <v>400</v>
      </c>
      <c r="L169" s="150" t="e">
        <f t="shared" si="47"/>
        <v>#REF!</v>
      </c>
      <c r="M169" s="145" t="e">
        <f>VLOOKUP(E169,#REF!,2,FALSE)</f>
        <v>#REF!</v>
      </c>
      <c r="N169" s="75">
        <v>1605</v>
      </c>
      <c r="O169" s="145" t="e">
        <f t="shared" si="49"/>
        <v>#REF!</v>
      </c>
      <c r="P169" s="147"/>
      <c r="T169" s="151"/>
    </row>
    <row r="170" spans="1:20" s="148" customFormat="1">
      <c r="A170" s="71">
        <v>149</v>
      </c>
      <c r="B170" s="152" t="s">
        <v>380</v>
      </c>
      <c r="C170" s="92">
        <v>3550400221314</v>
      </c>
      <c r="D170" s="80" t="s">
        <v>297</v>
      </c>
      <c r="E170" s="81" t="s">
        <v>796</v>
      </c>
      <c r="F170" s="82">
        <v>653</v>
      </c>
      <c r="G170" s="81">
        <v>11280</v>
      </c>
      <c r="H170" s="74">
        <v>87</v>
      </c>
      <c r="I170" s="143">
        <v>0</v>
      </c>
      <c r="J170" s="149">
        <f t="shared" si="45"/>
        <v>0</v>
      </c>
      <c r="K170" s="145">
        <f t="shared" si="46"/>
        <v>0</v>
      </c>
      <c r="L170" s="150" t="e">
        <f t="shared" si="47"/>
        <v>#REF!</v>
      </c>
      <c r="M170" s="145" t="e">
        <f>VLOOKUP(E170,#REF!,2,FALSE)</f>
        <v>#REF!</v>
      </c>
      <c r="N170" s="75">
        <v>2000</v>
      </c>
      <c r="O170" s="145" t="e">
        <f t="shared" si="49"/>
        <v>#REF!</v>
      </c>
      <c r="P170" s="147"/>
      <c r="T170" s="151"/>
    </row>
    <row r="171" spans="1:20" s="148" customFormat="1">
      <c r="A171" s="71"/>
      <c r="B171" s="152"/>
      <c r="C171" s="153"/>
      <c r="D171" s="86" t="s">
        <v>507</v>
      </c>
      <c r="E171" s="81"/>
      <c r="F171" s="82"/>
      <c r="G171" s="81"/>
      <c r="H171" s="74"/>
      <c r="I171" s="143"/>
      <c r="J171" s="149"/>
      <c r="K171" s="145"/>
      <c r="L171" s="150"/>
      <c r="M171" s="145"/>
      <c r="N171" s="75"/>
      <c r="O171" s="145"/>
      <c r="P171" s="147"/>
      <c r="T171" s="151"/>
    </row>
    <row r="172" spans="1:20" s="148" customFormat="1">
      <c r="A172" s="71">
        <v>150</v>
      </c>
      <c r="B172" s="152" t="s">
        <v>185</v>
      </c>
      <c r="C172" s="122" t="s">
        <v>639</v>
      </c>
      <c r="D172" s="80" t="s">
        <v>504</v>
      </c>
      <c r="E172" s="81" t="s">
        <v>44</v>
      </c>
      <c r="F172" s="82">
        <v>41</v>
      </c>
      <c r="G172" s="81">
        <v>15180</v>
      </c>
      <c r="H172" s="74">
        <v>95</v>
      </c>
      <c r="I172" s="143">
        <v>4.2999999999999997E-2</v>
      </c>
      <c r="J172" s="149">
        <f t="shared" ref="J172:J190" si="50">I172*G172</f>
        <v>652.7399999999999</v>
      </c>
      <c r="K172" s="145">
        <f t="shared" ref="K172:K190" si="51">ROUNDUP(J172,-1)</f>
        <v>660</v>
      </c>
      <c r="L172" s="150" t="e">
        <f t="shared" ref="L172:L190" si="52">IF(K172+G172&gt;M172,M172,K172+G172)</f>
        <v>#REF!</v>
      </c>
      <c r="M172" s="145" t="e">
        <f>VLOOKUP(E172,#REF!,2,FALSE)</f>
        <v>#REF!</v>
      </c>
      <c r="N172" s="79">
        <v>0</v>
      </c>
      <c r="O172" s="145" t="e">
        <f t="shared" ref="O172:O184" si="53">L172+N172</f>
        <v>#REF!</v>
      </c>
      <c r="P172" s="147"/>
      <c r="T172" s="151"/>
    </row>
    <row r="173" spans="1:20" s="148" customFormat="1">
      <c r="A173" s="71">
        <v>151</v>
      </c>
      <c r="B173" s="83" t="s">
        <v>381</v>
      </c>
      <c r="C173" s="122">
        <v>3720100045454</v>
      </c>
      <c r="D173" s="152" t="s">
        <v>279</v>
      </c>
      <c r="E173" s="91" t="s">
        <v>44</v>
      </c>
      <c r="F173" s="90">
        <v>2005</v>
      </c>
      <c r="G173" s="81">
        <v>14230</v>
      </c>
      <c r="H173" s="74">
        <v>95</v>
      </c>
      <c r="I173" s="143">
        <v>4.2999999999999997E-2</v>
      </c>
      <c r="J173" s="149">
        <f t="shared" si="50"/>
        <v>611.89</v>
      </c>
      <c r="K173" s="145">
        <f t="shared" si="51"/>
        <v>620</v>
      </c>
      <c r="L173" s="150" t="e">
        <f t="shared" si="52"/>
        <v>#REF!</v>
      </c>
      <c r="M173" s="145" t="e">
        <f>VLOOKUP(E173,#REF!,2,FALSE)</f>
        <v>#REF!</v>
      </c>
      <c r="N173" s="79">
        <v>0</v>
      </c>
      <c r="O173" s="145" t="e">
        <f t="shared" si="53"/>
        <v>#REF!</v>
      </c>
      <c r="P173" s="147"/>
      <c r="T173" s="151"/>
    </row>
    <row r="174" spans="1:20" s="148" customFormat="1">
      <c r="A174" s="71">
        <v>152</v>
      </c>
      <c r="B174" s="80" t="s">
        <v>382</v>
      </c>
      <c r="C174" s="92">
        <v>1501000075285</v>
      </c>
      <c r="D174" s="80" t="s">
        <v>283</v>
      </c>
      <c r="E174" s="81" t="s">
        <v>47</v>
      </c>
      <c r="F174" s="82">
        <v>199</v>
      </c>
      <c r="G174" s="81">
        <v>18000</v>
      </c>
      <c r="H174" s="74">
        <v>95</v>
      </c>
      <c r="I174" s="143">
        <v>4.2999999999999997E-2</v>
      </c>
      <c r="J174" s="149">
        <f t="shared" si="50"/>
        <v>773.99999999999989</v>
      </c>
      <c r="K174" s="145">
        <f t="shared" si="51"/>
        <v>780</v>
      </c>
      <c r="L174" s="150" t="e">
        <f t="shared" si="52"/>
        <v>#REF!</v>
      </c>
      <c r="M174" s="145" t="e">
        <f>VLOOKUP(E174,#REF!,2,FALSE)</f>
        <v>#REF!</v>
      </c>
      <c r="N174" s="79">
        <v>0</v>
      </c>
      <c r="O174" s="145" t="e">
        <f t="shared" si="53"/>
        <v>#REF!</v>
      </c>
      <c r="P174" s="147"/>
      <c r="T174" s="151"/>
    </row>
    <row r="175" spans="1:20" s="148" customFormat="1">
      <c r="A175" s="71">
        <v>153</v>
      </c>
      <c r="B175" s="152" t="s">
        <v>188</v>
      </c>
      <c r="C175" s="122" t="s">
        <v>640</v>
      </c>
      <c r="D175" s="80" t="s">
        <v>283</v>
      </c>
      <c r="E175" s="81" t="s">
        <v>47</v>
      </c>
      <c r="F175" s="82">
        <v>491</v>
      </c>
      <c r="G175" s="81">
        <v>21800</v>
      </c>
      <c r="H175" s="74">
        <v>95</v>
      </c>
      <c r="I175" s="143">
        <v>4.2999999999999997E-2</v>
      </c>
      <c r="J175" s="149">
        <f t="shared" si="50"/>
        <v>937.4</v>
      </c>
      <c r="K175" s="145">
        <f t="shared" si="51"/>
        <v>940</v>
      </c>
      <c r="L175" s="150" t="e">
        <f t="shared" si="52"/>
        <v>#REF!</v>
      </c>
      <c r="M175" s="145" t="e">
        <f>VLOOKUP(E175,#REF!,2,FALSE)</f>
        <v>#REF!</v>
      </c>
      <c r="N175" s="79">
        <v>0</v>
      </c>
      <c r="O175" s="145" t="e">
        <f t="shared" si="53"/>
        <v>#REF!</v>
      </c>
      <c r="P175" s="147"/>
      <c r="T175" s="151"/>
    </row>
    <row r="176" spans="1:20" s="148" customFormat="1">
      <c r="A176" s="71">
        <v>154</v>
      </c>
      <c r="B176" s="152" t="s">
        <v>186</v>
      </c>
      <c r="C176" s="124" t="s">
        <v>641</v>
      </c>
      <c r="D176" s="80" t="s">
        <v>57</v>
      </c>
      <c r="E176" s="81" t="s">
        <v>44</v>
      </c>
      <c r="F176" s="82">
        <v>80</v>
      </c>
      <c r="G176" s="81">
        <v>15730</v>
      </c>
      <c r="H176" s="74">
        <v>95</v>
      </c>
      <c r="I176" s="143">
        <v>4.2999999999999997E-2</v>
      </c>
      <c r="J176" s="149">
        <f t="shared" si="50"/>
        <v>676.39</v>
      </c>
      <c r="K176" s="145">
        <f t="shared" si="51"/>
        <v>680</v>
      </c>
      <c r="L176" s="150" t="e">
        <f t="shared" si="52"/>
        <v>#REF!</v>
      </c>
      <c r="M176" s="145" t="e">
        <f>VLOOKUP(E176,#REF!,2,FALSE)</f>
        <v>#REF!</v>
      </c>
      <c r="N176" s="79">
        <v>0</v>
      </c>
      <c r="O176" s="145" t="e">
        <f t="shared" si="53"/>
        <v>#REF!</v>
      </c>
      <c r="P176" s="147"/>
      <c r="T176" s="151"/>
    </row>
    <row r="177" spans="1:20" s="148" customFormat="1">
      <c r="A177" s="71">
        <v>155</v>
      </c>
      <c r="B177" s="152" t="s">
        <v>383</v>
      </c>
      <c r="C177" s="122" t="s">
        <v>642</v>
      </c>
      <c r="D177" s="80" t="s">
        <v>286</v>
      </c>
      <c r="E177" s="81" t="s">
        <v>47</v>
      </c>
      <c r="F177" s="82">
        <v>83</v>
      </c>
      <c r="G177" s="81">
        <v>22690</v>
      </c>
      <c r="H177" s="74">
        <v>95</v>
      </c>
      <c r="I177" s="143">
        <v>4.2999999999999997E-2</v>
      </c>
      <c r="J177" s="149">
        <f t="shared" si="50"/>
        <v>975.67</v>
      </c>
      <c r="K177" s="145">
        <f t="shared" si="51"/>
        <v>980</v>
      </c>
      <c r="L177" s="150" t="e">
        <f t="shared" si="52"/>
        <v>#REF!</v>
      </c>
      <c r="M177" s="145" t="e">
        <f>VLOOKUP(E177,#REF!,2,FALSE)</f>
        <v>#REF!</v>
      </c>
      <c r="N177" s="79">
        <v>0</v>
      </c>
      <c r="O177" s="145" t="e">
        <f t="shared" si="53"/>
        <v>#REF!</v>
      </c>
      <c r="P177" s="147"/>
      <c r="T177" s="151"/>
    </row>
    <row r="178" spans="1:20" s="148" customFormat="1">
      <c r="A178" s="71">
        <v>156</v>
      </c>
      <c r="B178" s="152" t="s">
        <v>187</v>
      </c>
      <c r="C178" s="122" t="s">
        <v>643</v>
      </c>
      <c r="D178" s="80" t="s">
        <v>286</v>
      </c>
      <c r="E178" s="81" t="s">
        <v>47</v>
      </c>
      <c r="F178" s="82">
        <v>93</v>
      </c>
      <c r="G178" s="81">
        <v>24240</v>
      </c>
      <c r="H178" s="74">
        <v>95</v>
      </c>
      <c r="I178" s="143">
        <v>4.2999999999999997E-2</v>
      </c>
      <c r="J178" s="149">
        <f t="shared" si="50"/>
        <v>1042.32</v>
      </c>
      <c r="K178" s="145">
        <f t="shared" si="51"/>
        <v>1050</v>
      </c>
      <c r="L178" s="150" t="e">
        <f t="shared" si="52"/>
        <v>#REF!</v>
      </c>
      <c r="M178" s="145" t="e">
        <f>VLOOKUP(E178,#REF!,2,FALSE)</f>
        <v>#REF!</v>
      </c>
      <c r="N178" s="79">
        <v>0</v>
      </c>
      <c r="O178" s="145" t="e">
        <f t="shared" si="53"/>
        <v>#REF!</v>
      </c>
      <c r="P178" s="147"/>
      <c r="T178" s="151"/>
    </row>
    <row r="179" spans="1:20" s="148" customFormat="1">
      <c r="A179" s="71">
        <v>157</v>
      </c>
      <c r="B179" s="152" t="s">
        <v>384</v>
      </c>
      <c r="C179" s="124" t="s">
        <v>644</v>
      </c>
      <c r="D179" s="80" t="s">
        <v>295</v>
      </c>
      <c r="E179" s="81" t="s">
        <v>796</v>
      </c>
      <c r="F179" s="82">
        <v>499</v>
      </c>
      <c r="G179" s="81">
        <v>15730</v>
      </c>
      <c r="H179" s="74">
        <v>95</v>
      </c>
      <c r="I179" s="143">
        <v>4.2999999999999997E-2</v>
      </c>
      <c r="J179" s="149">
        <f t="shared" si="50"/>
        <v>676.39</v>
      </c>
      <c r="K179" s="145">
        <f t="shared" si="51"/>
        <v>680</v>
      </c>
      <c r="L179" s="150" t="e">
        <f t="shared" si="52"/>
        <v>#REF!</v>
      </c>
      <c r="M179" s="145" t="e">
        <f>VLOOKUP(E179,#REF!,2,FALSE)</f>
        <v>#REF!</v>
      </c>
      <c r="N179" s="79">
        <v>0</v>
      </c>
      <c r="O179" s="145" t="e">
        <f t="shared" si="53"/>
        <v>#REF!</v>
      </c>
      <c r="P179" s="147"/>
      <c r="T179" s="151"/>
    </row>
    <row r="180" spans="1:20" s="148" customFormat="1">
      <c r="A180" s="71">
        <v>158</v>
      </c>
      <c r="B180" s="152" t="s">
        <v>189</v>
      </c>
      <c r="C180" s="124" t="s">
        <v>645</v>
      </c>
      <c r="D180" s="80" t="s">
        <v>280</v>
      </c>
      <c r="E180" s="81" t="s">
        <v>796</v>
      </c>
      <c r="F180" s="82">
        <v>500</v>
      </c>
      <c r="G180" s="81">
        <v>15770</v>
      </c>
      <c r="H180" s="74">
        <v>95</v>
      </c>
      <c r="I180" s="143">
        <v>4.2999999999999997E-2</v>
      </c>
      <c r="J180" s="149">
        <f t="shared" si="50"/>
        <v>678.1099999999999</v>
      </c>
      <c r="K180" s="145">
        <f t="shared" si="51"/>
        <v>680</v>
      </c>
      <c r="L180" s="150" t="e">
        <f t="shared" si="52"/>
        <v>#REF!</v>
      </c>
      <c r="M180" s="145" t="e">
        <f>VLOOKUP(E180,#REF!,2,FALSE)</f>
        <v>#REF!</v>
      </c>
      <c r="N180" s="79">
        <v>0</v>
      </c>
      <c r="O180" s="145" t="e">
        <f t="shared" si="53"/>
        <v>#REF!</v>
      </c>
      <c r="P180" s="147"/>
      <c r="T180" s="151"/>
    </row>
    <row r="181" spans="1:20" s="148" customFormat="1">
      <c r="A181" s="71">
        <v>159</v>
      </c>
      <c r="B181" s="152" t="s">
        <v>190</v>
      </c>
      <c r="C181" s="122" t="s">
        <v>646</v>
      </c>
      <c r="D181" s="80" t="s">
        <v>280</v>
      </c>
      <c r="E181" s="81" t="s">
        <v>796</v>
      </c>
      <c r="F181" s="82">
        <v>518</v>
      </c>
      <c r="G181" s="81">
        <v>17800</v>
      </c>
      <c r="H181" s="74">
        <v>95</v>
      </c>
      <c r="I181" s="143">
        <v>4.2999999999999997E-2</v>
      </c>
      <c r="J181" s="149">
        <f t="shared" si="50"/>
        <v>765.4</v>
      </c>
      <c r="K181" s="145">
        <f t="shared" si="51"/>
        <v>770</v>
      </c>
      <c r="L181" s="150" t="e">
        <f t="shared" si="52"/>
        <v>#REF!</v>
      </c>
      <c r="M181" s="145" t="e">
        <f>VLOOKUP(E181,#REF!,2,FALSE)</f>
        <v>#REF!</v>
      </c>
      <c r="N181" s="79">
        <v>0</v>
      </c>
      <c r="O181" s="145" t="e">
        <f t="shared" si="53"/>
        <v>#REF!</v>
      </c>
      <c r="P181" s="147"/>
      <c r="T181" s="151"/>
    </row>
    <row r="182" spans="1:20" s="148" customFormat="1">
      <c r="A182" s="71">
        <v>160</v>
      </c>
      <c r="B182" s="152" t="s">
        <v>191</v>
      </c>
      <c r="C182" s="93">
        <v>3720500126206</v>
      </c>
      <c r="D182" s="80" t="s">
        <v>280</v>
      </c>
      <c r="E182" s="81" t="s">
        <v>796</v>
      </c>
      <c r="F182" s="71">
        <v>501</v>
      </c>
      <c r="G182" s="81">
        <v>15770</v>
      </c>
      <c r="H182" s="74">
        <v>95</v>
      </c>
      <c r="I182" s="143">
        <v>4.2999999999999997E-2</v>
      </c>
      <c r="J182" s="149">
        <f t="shared" si="50"/>
        <v>678.1099999999999</v>
      </c>
      <c r="K182" s="145">
        <f t="shared" si="51"/>
        <v>680</v>
      </c>
      <c r="L182" s="150" t="e">
        <f t="shared" si="52"/>
        <v>#REF!</v>
      </c>
      <c r="M182" s="145" t="e">
        <f>VLOOKUP(E182,#REF!,2,FALSE)</f>
        <v>#REF!</v>
      </c>
      <c r="N182" s="79">
        <v>0</v>
      </c>
      <c r="O182" s="145" t="e">
        <f t="shared" si="53"/>
        <v>#REF!</v>
      </c>
      <c r="P182" s="147"/>
      <c r="T182" s="151"/>
    </row>
    <row r="183" spans="1:20" s="148" customFormat="1">
      <c r="A183" s="71">
        <v>161</v>
      </c>
      <c r="B183" s="152" t="s">
        <v>385</v>
      </c>
      <c r="C183" s="124" t="s">
        <v>647</v>
      </c>
      <c r="D183" s="80" t="s">
        <v>294</v>
      </c>
      <c r="E183" s="81" t="s">
        <v>796</v>
      </c>
      <c r="F183" s="82">
        <v>513</v>
      </c>
      <c r="G183" s="81">
        <v>12890</v>
      </c>
      <c r="H183" s="74">
        <v>95</v>
      </c>
      <c r="I183" s="143">
        <v>4.2999999999999997E-2</v>
      </c>
      <c r="J183" s="149">
        <f t="shared" si="50"/>
        <v>554.27</v>
      </c>
      <c r="K183" s="145">
        <f t="shared" si="51"/>
        <v>560</v>
      </c>
      <c r="L183" s="150" t="e">
        <f t="shared" si="52"/>
        <v>#REF!</v>
      </c>
      <c r="M183" s="145" t="e">
        <f>VLOOKUP(E183,#REF!,2,FALSE)</f>
        <v>#REF!</v>
      </c>
      <c r="N183" s="79">
        <v>0</v>
      </c>
      <c r="O183" s="145" t="e">
        <f t="shared" si="53"/>
        <v>#REF!</v>
      </c>
      <c r="P183" s="147"/>
      <c r="T183" s="151"/>
    </row>
    <row r="184" spans="1:20" s="148" customFormat="1">
      <c r="A184" s="71">
        <v>162</v>
      </c>
      <c r="B184" s="152" t="s">
        <v>192</v>
      </c>
      <c r="C184" s="124" t="s">
        <v>648</v>
      </c>
      <c r="D184" s="80" t="s">
        <v>297</v>
      </c>
      <c r="E184" s="81" t="s">
        <v>796</v>
      </c>
      <c r="F184" s="82">
        <v>514</v>
      </c>
      <c r="G184" s="81">
        <v>13020</v>
      </c>
      <c r="H184" s="74">
        <v>95</v>
      </c>
      <c r="I184" s="143">
        <v>4.2999999999999997E-2</v>
      </c>
      <c r="J184" s="149">
        <f t="shared" si="50"/>
        <v>559.8599999999999</v>
      </c>
      <c r="K184" s="145">
        <f t="shared" si="51"/>
        <v>560</v>
      </c>
      <c r="L184" s="150" t="e">
        <f t="shared" si="52"/>
        <v>#REF!</v>
      </c>
      <c r="M184" s="145" t="e">
        <f>VLOOKUP(E184,#REF!,2,FALSE)</f>
        <v>#REF!</v>
      </c>
      <c r="N184" s="79">
        <v>0</v>
      </c>
      <c r="O184" s="145" t="e">
        <f t="shared" si="53"/>
        <v>#REF!</v>
      </c>
      <c r="P184" s="147"/>
      <c r="T184" s="151"/>
    </row>
    <row r="185" spans="1:20" s="148" customFormat="1">
      <c r="A185" s="71">
        <v>163</v>
      </c>
      <c r="B185" s="152" t="s">
        <v>386</v>
      </c>
      <c r="C185" s="93">
        <v>1709700096230</v>
      </c>
      <c r="D185" s="80" t="s">
        <v>297</v>
      </c>
      <c r="E185" s="81" t="s">
        <v>796</v>
      </c>
      <c r="F185" s="82">
        <v>515</v>
      </c>
      <c r="G185" s="81">
        <v>11280</v>
      </c>
      <c r="H185" s="74">
        <v>95</v>
      </c>
      <c r="I185" s="143">
        <v>4.2999999999999997E-2</v>
      </c>
      <c r="J185" s="149">
        <f t="shared" si="50"/>
        <v>485.03999999999996</v>
      </c>
      <c r="K185" s="145">
        <f t="shared" si="51"/>
        <v>490</v>
      </c>
      <c r="L185" s="150" t="e">
        <f t="shared" si="52"/>
        <v>#REF!</v>
      </c>
      <c r="M185" s="145" t="e">
        <f>VLOOKUP(E185,#REF!,2,FALSE)</f>
        <v>#REF!</v>
      </c>
      <c r="N185" s="75">
        <v>1515</v>
      </c>
      <c r="O185" s="145" t="e">
        <f>L185+N185</f>
        <v>#REF!</v>
      </c>
      <c r="P185" s="147"/>
      <c r="T185" s="151"/>
    </row>
    <row r="186" spans="1:20" s="148" customFormat="1">
      <c r="A186" s="71">
        <v>164</v>
      </c>
      <c r="B186" s="152" t="s">
        <v>387</v>
      </c>
      <c r="C186" s="93">
        <v>2720600001725</v>
      </c>
      <c r="D186" s="80" t="s">
        <v>297</v>
      </c>
      <c r="E186" s="81" t="s">
        <v>796</v>
      </c>
      <c r="F186" s="82">
        <v>516</v>
      </c>
      <c r="G186" s="81">
        <v>11280</v>
      </c>
      <c r="H186" s="74">
        <v>95</v>
      </c>
      <c r="I186" s="143">
        <v>4.2999999999999997E-2</v>
      </c>
      <c r="J186" s="149">
        <f t="shared" si="50"/>
        <v>485.03999999999996</v>
      </c>
      <c r="K186" s="145">
        <f t="shared" si="51"/>
        <v>490</v>
      </c>
      <c r="L186" s="150" t="e">
        <f t="shared" si="52"/>
        <v>#REF!</v>
      </c>
      <c r="M186" s="145" t="e">
        <f>VLOOKUP(E186,#REF!,2,FALSE)</f>
        <v>#REF!</v>
      </c>
      <c r="N186" s="75">
        <v>1515</v>
      </c>
      <c r="O186" s="145" t="e">
        <f>L186+N186</f>
        <v>#REF!</v>
      </c>
      <c r="P186" s="147"/>
      <c r="T186" s="151"/>
    </row>
    <row r="187" spans="1:20" s="148" customFormat="1">
      <c r="A187" s="71">
        <v>165</v>
      </c>
      <c r="B187" s="152" t="s">
        <v>388</v>
      </c>
      <c r="C187" s="92">
        <v>2421200008289</v>
      </c>
      <c r="D187" s="80" t="s">
        <v>297</v>
      </c>
      <c r="E187" s="81" t="s">
        <v>796</v>
      </c>
      <c r="F187" s="82">
        <v>517</v>
      </c>
      <c r="G187" s="81">
        <v>11280</v>
      </c>
      <c r="H187" s="74">
        <v>90</v>
      </c>
      <c r="I187" s="143">
        <v>0</v>
      </c>
      <c r="J187" s="149">
        <f t="shared" si="50"/>
        <v>0</v>
      </c>
      <c r="K187" s="145">
        <f t="shared" si="51"/>
        <v>0</v>
      </c>
      <c r="L187" s="150" t="e">
        <f t="shared" si="52"/>
        <v>#REF!</v>
      </c>
      <c r="M187" s="145" t="e">
        <f>VLOOKUP(E187,#REF!,2,FALSE)</f>
        <v>#REF!</v>
      </c>
      <c r="N187" s="75">
        <v>2000</v>
      </c>
      <c r="O187" s="145" t="e">
        <f>L187+N187</f>
        <v>#REF!</v>
      </c>
      <c r="P187" s="147"/>
      <c r="T187" s="151"/>
    </row>
    <row r="188" spans="1:20" s="148" customFormat="1">
      <c r="A188" s="71">
        <v>166</v>
      </c>
      <c r="B188" s="152" t="s">
        <v>389</v>
      </c>
      <c r="C188" s="93">
        <v>1729900037032</v>
      </c>
      <c r="D188" s="80" t="s">
        <v>297</v>
      </c>
      <c r="E188" s="81" t="s">
        <v>796</v>
      </c>
      <c r="F188" s="82">
        <v>529</v>
      </c>
      <c r="G188" s="81">
        <v>11280</v>
      </c>
      <c r="H188" s="74">
        <v>95</v>
      </c>
      <c r="I188" s="143">
        <v>4.2999999999999997E-2</v>
      </c>
      <c r="J188" s="149">
        <f t="shared" si="50"/>
        <v>485.03999999999996</v>
      </c>
      <c r="K188" s="145">
        <f t="shared" si="51"/>
        <v>490</v>
      </c>
      <c r="L188" s="150" t="e">
        <f t="shared" si="52"/>
        <v>#REF!</v>
      </c>
      <c r="M188" s="145" t="e">
        <f>VLOOKUP(E188,#REF!,2,FALSE)</f>
        <v>#REF!</v>
      </c>
      <c r="N188" s="75">
        <v>1515</v>
      </c>
      <c r="O188" s="145" t="e">
        <f t="shared" ref="O188:O190" si="54">L188+N188</f>
        <v>#REF!</v>
      </c>
      <c r="P188" s="147"/>
      <c r="T188" s="151"/>
    </row>
    <row r="189" spans="1:20" s="148" customFormat="1">
      <c r="A189" s="71">
        <v>167</v>
      </c>
      <c r="B189" s="152" t="s">
        <v>390</v>
      </c>
      <c r="C189" s="93">
        <v>3720100039292</v>
      </c>
      <c r="D189" s="80" t="s">
        <v>297</v>
      </c>
      <c r="E189" s="81" t="s">
        <v>796</v>
      </c>
      <c r="F189" s="82">
        <v>530</v>
      </c>
      <c r="G189" s="81">
        <v>11280</v>
      </c>
      <c r="H189" s="74">
        <v>95</v>
      </c>
      <c r="I189" s="143">
        <v>4.2999999999999997E-2</v>
      </c>
      <c r="J189" s="149">
        <f t="shared" si="50"/>
        <v>485.03999999999996</v>
      </c>
      <c r="K189" s="145">
        <f t="shared" si="51"/>
        <v>490</v>
      </c>
      <c r="L189" s="150" t="e">
        <f t="shared" si="52"/>
        <v>#REF!</v>
      </c>
      <c r="M189" s="145" t="e">
        <f>VLOOKUP(E189,#REF!,2,FALSE)</f>
        <v>#REF!</v>
      </c>
      <c r="N189" s="75">
        <v>1515</v>
      </c>
      <c r="O189" s="145" t="e">
        <f t="shared" si="54"/>
        <v>#REF!</v>
      </c>
      <c r="P189" s="147"/>
      <c r="T189" s="151"/>
    </row>
    <row r="190" spans="1:20" s="148" customFormat="1">
      <c r="A190" s="71">
        <v>168</v>
      </c>
      <c r="B190" s="152" t="s">
        <v>391</v>
      </c>
      <c r="C190" s="101">
        <v>1729900203013</v>
      </c>
      <c r="D190" s="80" t="s">
        <v>297</v>
      </c>
      <c r="E190" s="81" t="s">
        <v>796</v>
      </c>
      <c r="F190" s="82">
        <v>531</v>
      </c>
      <c r="G190" s="81">
        <v>11280</v>
      </c>
      <c r="H190" s="74">
        <v>90</v>
      </c>
      <c r="I190" s="143">
        <v>0</v>
      </c>
      <c r="J190" s="149">
        <f t="shared" si="50"/>
        <v>0</v>
      </c>
      <c r="K190" s="145">
        <f t="shared" si="51"/>
        <v>0</v>
      </c>
      <c r="L190" s="150" t="e">
        <f t="shared" si="52"/>
        <v>#REF!</v>
      </c>
      <c r="M190" s="145" t="e">
        <f>VLOOKUP(E190,#REF!,2,FALSE)</f>
        <v>#REF!</v>
      </c>
      <c r="N190" s="75">
        <v>2000</v>
      </c>
      <c r="O190" s="145" t="e">
        <f t="shared" si="54"/>
        <v>#REF!</v>
      </c>
      <c r="P190" s="147"/>
      <c r="T190" s="151"/>
    </row>
    <row r="191" spans="1:20" s="148" customFormat="1">
      <c r="A191" s="71"/>
      <c r="B191" s="152"/>
      <c r="C191" s="153"/>
      <c r="D191" s="86" t="s">
        <v>508</v>
      </c>
      <c r="E191" s="81"/>
      <c r="F191" s="82"/>
      <c r="G191" s="81"/>
      <c r="H191" s="74"/>
      <c r="I191" s="143"/>
      <c r="J191" s="149"/>
      <c r="K191" s="145"/>
      <c r="L191" s="150"/>
      <c r="M191" s="145"/>
      <c r="N191" s="75"/>
      <c r="O191" s="145"/>
      <c r="P191" s="147"/>
      <c r="T191" s="151"/>
    </row>
    <row r="192" spans="1:20" s="148" customFormat="1">
      <c r="A192" s="71">
        <v>169</v>
      </c>
      <c r="B192" s="152" t="s">
        <v>392</v>
      </c>
      <c r="C192" s="92">
        <v>1220600036371</v>
      </c>
      <c r="D192" s="80" t="s">
        <v>57</v>
      </c>
      <c r="E192" s="81" t="s">
        <v>44</v>
      </c>
      <c r="F192" s="82">
        <v>619</v>
      </c>
      <c r="G192" s="81">
        <v>13800</v>
      </c>
      <c r="H192" s="74">
        <v>90.8</v>
      </c>
      <c r="I192" s="143">
        <v>0</v>
      </c>
      <c r="J192" s="149">
        <f t="shared" ref="J192:J206" si="55">I192*G192</f>
        <v>0</v>
      </c>
      <c r="K192" s="145">
        <f t="shared" ref="K192:K206" si="56">ROUNDUP(J192,-1)</f>
        <v>0</v>
      </c>
      <c r="L192" s="150" t="e">
        <f t="shared" ref="L192:L206" si="57">IF(K192+G192&gt;M192,M192,K192+G192)</f>
        <v>#REF!</v>
      </c>
      <c r="M192" s="145" t="e">
        <f>VLOOKUP(E192,#REF!,2,FALSE)</f>
        <v>#REF!</v>
      </c>
      <c r="N192" s="79">
        <v>0</v>
      </c>
      <c r="O192" s="145" t="e">
        <f t="shared" ref="O192:O203" si="58">L192+N192</f>
        <v>#REF!</v>
      </c>
      <c r="P192" s="147"/>
      <c r="T192" s="151"/>
    </row>
    <row r="193" spans="1:20" s="148" customFormat="1">
      <c r="A193" s="71">
        <v>170</v>
      </c>
      <c r="B193" s="152" t="s">
        <v>393</v>
      </c>
      <c r="C193" s="92">
        <v>1199600119292</v>
      </c>
      <c r="D193" s="80" t="s">
        <v>57</v>
      </c>
      <c r="E193" s="81" t="s">
        <v>44</v>
      </c>
      <c r="F193" s="82">
        <v>620</v>
      </c>
      <c r="G193" s="81">
        <v>13800</v>
      </c>
      <c r="H193" s="74">
        <v>88.4</v>
      </c>
      <c r="I193" s="143">
        <v>0</v>
      </c>
      <c r="J193" s="149">
        <f t="shared" si="55"/>
        <v>0</v>
      </c>
      <c r="K193" s="145">
        <f t="shared" si="56"/>
        <v>0</v>
      </c>
      <c r="L193" s="150" t="e">
        <f t="shared" si="57"/>
        <v>#REF!</v>
      </c>
      <c r="M193" s="145" t="e">
        <f>VLOOKUP(E193,#REF!,2,FALSE)</f>
        <v>#REF!</v>
      </c>
      <c r="N193" s="79">
        <v>0</v>
      </c>
      <c r="O193" s="145" t="e">
        <f t="shared" si="58"/>
        <v>#REF!</v>
      </c>
      <c r="P193" s="147"/>
      <c r="T193" s="151"/>
    </row>
    <row r="194" spans="1:20" s="148" customFormat="1">
      <c r="A194" s="71">
        <v>171</v>
      </c>
      <c r="B194" s="152" t="s">
        <v>197</v>
      </c>
      <c r="C194" s="122" t="s">
        <v>649</v>
      </c>
      <c r="D194" s="80" t="s">
        <v>509</v>
      </c>
      <c r="E194" s="81" t="s">
        <v>44</v>
      </c>
      <c r="F194" s="82">
        <v>1133</v>
      </c>
      <c r="G194" s="81">
        <v>16720</v>
      </c>
      <c r="H194" s="74">
        <v>96</v>
      </c>
      <c r="I194" s="143">
        <v>0.06</v>
      </c>
      <c r="J194" s="149">
        <f t="shared" si="55"/>
        <v>1003.1999999999999</v>
      </c>
      <c r="K194" s="145">
        <f t="shared" si="56"/>
        <v>1010</v>
      </c>
      <c r="L194" s="150" t="e">
        <f t="shared" si="57"/>
        <v>#REF!</v>
      </c>
      <c r="M194" s="145" t="e">
        <f>VLOOKUP(E194,#REF!,2,FALSE)</f>
        <v>#REF!</v>
      </c>
      <c r="N194" s="79">
        <v>0</v>
      </c>
      <c r="O194" s="145" t="e">
        <f t="shared" si="58"/>
        <v>#REF!</v>
      </c>
      <c r="P194" s="147"/>
      <c r="T194" s="151"/>
    </row>
    <row r="195" spans="1:20" s="148" customFormat="1">
      <c r="A195" s="71">
        <v>172</v>
      </c>
      <c r="B195" s="152" t="s">
        <v>194</v>
      </c>
      <c r="C195" s="122" t="s">
        <v>650</v>
      </c>
      <c r="D195" s="80" t="s">
        <v>510</v>
      </c>
      <c r="E195" s="81" t="s">
        <v>47</v>
      </c>
      <c r="F195" s="82">
        <v>367</v>
      </c>
      <c r="G195" s="81">
        <v>21890</v>
      </c>
      <c r="H195" s="74">
        <v>95</v>
      </c>
      <c r="I195" s="143">
        <v>0.06</v>
      </c>
      <c r="J195" s="149">
        <f t="shared" si="55"/>
        <v>1313.3999999999999</v>
      </c>
      <c r="K195" s="145">
        <f t="shared" si="56"/>
        <v>1320</v>
      </c>
      <c r="L195" s="150" t="e">
        <f t="shared" si="57"/>
        <v>#REF!</v>
      </c>
      <c r="M195" s="145" t="e">
        <f>VLOOKUP(E195,#REF!,2,FALSE)</f>
        <v>#REF!</v>
      </c>
      <c r="N195" s="79">
        <v>0</v>
      </c>
      <c r="O195" s="145" t="e">
        <f t="shared" si="58"/>
        <v>#REF!</v>
      </c>
      <c r="P195" s="147"/>
      <c r="T195" s="151"/>
    </row>
    <row r="196" spans="1:20" s="148" customFormat="1">
      <c r="A196" s="71">
        <v>173</v>
      </c>
      <c r="B196" s="152" t="s">
        <v>193</v>
      </c>
      <c r="C196" s="122" t="s">
        <v>651</v>
      </c>
      <c r="D196" s="80" t="s">
        <v>286</v>
      </c>
      <c r="E196" s="81" t="s">
        <v>47</v>
      </c>
      <c r="F196" s="82">
        <v>73</v>
      </c>
      <c r="G196" s="81">
        <v>27870</v>
      </c>
      <c r="H196" s="74">
        <v>92</v>
      </c>
      <c r="I196" s="143">
        <v>5.5E-2</v>
      </c>
      <c r="J196" s="149">
        <f t="shared" si="55"/>
        <v>1532.85</v>
      </c>
      <c r="K196" s="145">
        <f t="shared" si="56"/>
        <v>1540</v>
      </c>
      <c r="L196" s="150" t="e">
        <f t="shared" si="57"/>
        <v>#REF!</v>
      </c>
      <c r="M196" s="145" t="e">
        <f>VLOOKUP(E196,#REF!,2,FALSE)</f>
        <v>#REF!</v>
      </c>
      <c r="N196" s="79">
        <v>0</v>
      </c>
      <c r="O196" s="145" t="e">
        <f t="shared" si="58"/>
        <v>#REF!</v>
      </c>
      <c r="P196" s="147"/>
      <c r="T196" s="151"/>
    </row>
    <row r="197" spans="1:20" s="148" customFormat="1">
      <c r="A197" s="71">
        <v>174</v>
      </c>
      <c r="B197" s="152" t="s">
        <v>394</v>
      </c>
      <c r="C197" s="122">
        <v>15000700001135</v>
      </c>
      <c r="D197" s="80" t="s">
        <v>292</v>
      </c>
      <c r="E197" s="81" t="s">
        <v>47</v>
      </c>
      <c r="F197" s="82">
        <v>369</v>
      </c>
      <c r="G197" s="81">
        <v>18000</v>
      </c>
      <c r="H197" s="74">
        <v>91.6</v>
      </c>
      <c r="I197" s="143">
        <v>0</v>
      </c>
      <c r="J197" s="149">
        <f t="shared" si="55"/>
        <v>0</v>
      </c>
      <c r="K197" s="145">
        <f t="shared" si="56"/>
        <v>0</v>
      </c>
      <c r="L197" s="150" t="e">
        <f t="shared" si="57"/>
        <v>#REF!</v>
      </c>
      <c r="M197" s="145" t="e">
        <f>VLOOKUP(E197,#REF!,2,FALSE)</f>
        <v>#REF!</v>
      </c>
      <c r="N197" s="79">
        <v>0</v>
      </c>
      <c r="O197" s="145" t="e">
        <f t="shared" si="58"/>
        <v>#REF!</v>
      </c>
      <c r="P197" s="147"/>
      <c r="T197" s="151"/>
    </row>
    <row r="198" spans="1:20" s="148" customFormat="1">
      <c r="A198" s="71">
        <v>175</v>
      </c>
      <c r="B198" s="152" t="s">
        <v>196</v>
      </c>
      <c r="C198" s="122" t="s">
        <v>652</v>
      </c>
      <c r="D198" s="80" t="s">
        <v>280</v>
      </c>
      <c r="E198" s="81" t="s">
        <v>796</v>
      </c>
      <c r="F198" s="82">
        <v>394</v>
      </c>
      <c r="G198" s="81">
        <v>17630</v>
      </c>
      <c r="H198" s="74">
        <v>93.25</v>
      </c>
      <c r="I198" s="143">
        <v>5.5E-2</v>
      </c>
      <c r="J198" s="149">
        <f t="shared" si="55"/>
        <v>969.65</v>
      </c>
      <c r="K198" s="145">
        <f t="shared" si="56"/>
        <v>970</v>
      </c>
      <c r="L198" s="150" t="e">
        <f t="shared" si="57"/>
        <v>#REF!</v>
      </c>
      <c r="M198" s="145" t="e">
        <f>VLOOKUP(E198,#REF!,2,FALSE)</f>
        <v>#REF!</v>
      </c>
      <c r="N198" s="79">
        <v>0</v>
      </c>
      <c r="O198" s="145" t="e">
        <f t="shared" si="58"/>
        <v>#REF!</v>
      </c>
      <c r="P198" s="147"/>
      <c r="T198" s="151"/>
    </row>
    <row r="199" spans="1:20" s="148" customFormat="1">
      <c r="A199" s="71">
        <v>176</v>
      </c>
      <c r="B199" s="152" t="s">
        <v>395</v>
      </c>
      <c r="C199" s="92">
        <v>1229900470211</v>
      </c>
      <c r="D199" s="80" t="s">
        <v>280</v>
      </c>
      <c r="E199" s="81" t="s">
        <v>796</v>
      </c>
      <c r="F199" s="82">
        <v>375</v>
      </c>
      <c r="G199" s="81">
        <v>13800</v>
      </c>
      <c r="H199" s="74">
        <v>93.2</v>
      </c>
      <c r="I199" s="143">
        <v>0</v>
      </c>
      <c r="J199" s="149">
        <f t="shared" si="55"/>
        <v>0</v>
      </c>
      <c r="K199" s="145">
        <f t="shared" si="56"/>
        <v>0</v>
      </c>
      <c r="L199" s="150" t="e">
        <f t="shared" si="57"/>
        <v>#REF!</v>
      </c>
      <c r="M199" s="145" t="e">
        <f>VLOOKUP(E199,#REF!,2,FALSE)</f>
        <v>#REF!</v>
      </c>
      <c r="N199" s="79">
        <v>0</v>
      </c>
      <c r="O199" s="145" t="e">
        <f t="shared" si="58"/>
        <v>#REF!</v>
      </c>
      <c r="P199" s="147"/>
      <c r="T199" s="151"/>
    </row>
    <row r="200" spans="1:20" s="148" customFormat="1">
      <c r="A200" s="71">
        <v>177</v>
      </c>
      <c r="B200" s="152" t="s">
        <v>396</v>
      </c>
      <c r="C200" s="92">
        <v>3309901408336</v>
      </c>
      <c r="D200" s="80" t="s">
        <v>280</v>
      </c>
      <c r="E200" s="81" t="s">
        <v>796</v>
      </c>
      <c r="F200" s="82">
        <v>376</v>
      </c>
      <c r="G200" s="81">
        <v>13800</v>
      </c>
      <c r="H200" s="74">
        <v>94</v>
      </c>
      <c r="I200" s="143">
        <v>0</v>
      </c>
      <c r="J200" s="149">
        <f t="shared" si="55"/>
        <v>0</v>
      </c>
      <c r="K200" s="145">
        <f t="shared" si="56"/>
        <v>0</v>
      </c>
      <c r="L200" s="150" t="e">
        <f t="shared" si="57"/>
        <v>#REF!</v>
      </c>
      <c r="M200" s="145" t="e">
        <f>VLOOKUP(E200,#REF!,2,FALSE)</f>
        <v>#REF!</v>
      </c>
      <c r="N200" s="79">
        <v>0</v>
      </c>
      <c r="O200" s="145" t="e">
        <f t="shared" si="58"/>
        <v>#REF!</v>
      </c>
      <c r="P200" s="147"/>
      <c r="T200" s="151"/>
    </row>
    <row r="201" spans="1:20" s="148" customFormat="1">
      <c r="A201" s="71">
        <v>178</v>
      </c>
      <c r="B201" s="152" t="s">
        <v>397</v>
      </c>
      <c r="C201" s="92">
        <v>1669700002449</v>
      </c>
      <c r="D201" s="80" t="s">
        <v>296</v>
      </c>
      <c r="E201" s="81" t="s">
        <v>796</v>
      </c>
      <c r="F201" s="82">
        <v>381</v>
      </c>
      <c r="G201" s="81">
        <v>13800</v>
      </c>
      <c r="H201" s="74">
        <v>92.4</v>
      </c>
      <c r="I201" s="143">
        <v>0</v>
      </c>
      <c r="J201" s="149">
        <f t="shared" si="55"/>
        <v>0</v>
      </c>
      <c r="K201" s="145">
        <f t="shared" si="56"/>
        <v>0</v>
      </c>
      <c r="L201" s="150" t="e">
        <f t="shared" si="57"/>
        <v>#REF!</v>
      </c>
      <c r="M201" s="145" t="e">
        <f>VLOOKUP(E201,#REF!,2,FALSE)</f>
        <v>#REF!</v>
      </c>
      <c r="N201" s="79">
        <v>0</v>
      </c>
      <c r="O201" s="145" t="e">
        <f t="shared" si="58"/>
        <v>#REF!</v>
      </c>
      <c r="P201" s="147"/>
      <c r="T201" s="151"/>
    </row>
    <row r="202" spans="1:20" s="148" customFormat="1">
      <c r="A202" s="71">
        <v>179</v>
      </c>
      <c r="B202" s="152" t="s">
        <v>233</v>
      </c>
      <c r="C202" s="92">
        <v>1269900107639</v>
      </c>
      <c r="D202" s="80" t="s">
        <v>296</v>
      </c>
      <c r="E202" s="81" t="s">
        <v>796</v>
      </c>
      <c r="F202" s="82">
        <v>382</v>
      </c>
      <c r="G202" s="81">
        <v>13800</v>
      </c>
      <c r="H202" s="74">
        <v>90.4</v>
      </c>
      <c r="I202" s="143">
        <v>0</v>
      </c>
      <c r="J202" s="149">
        <f t="shared" si="55"/>
        <v>0</v>
      </c>
      <c r="K202" s="145">
        <f t="shared" si="56"/>
        <v>0</v>
      </c>
      <c r="L202" s="150" t="e">
        <f t="shared" si="57"/>
        <v>#REF!</v>
      </c>
      <c r="M202" s="145" t="e">
        <f>VLOOKUP(E202,#REF!,2,FALSE)</f>
        <v>#REF!</v>
      </c>
      <c r="N202" s="79">
        <v>0</v>
      </c>
      <c r="O202" s="145" t="e">
        <f t="shared" si="58"/>
        <v>#REF!</v>
      </c>
      <c r="P202" s="147"/>
      <c r="T202" s="151"/>
    </row>
    <row r="203" spans="1:20" s="148" customFormat="1">
      <c r="A203" s="71">
        <v>180</v>
      </c>
      <c r="B203" s="152" t="s">
        <v>398</v>
      </c>
      <c r="C203" s="124" t="s">
        <v>653</v>
      </c>
      <c r="D203" s="80" t="s">
        <v>294</v>
      </c>
      <c r="E203" s="81" t="s">
        <v>796</v>
      </c>
      <c r="F203" s="82">
        <v>389</v>
      </c>
      <c r="G203" s="81">
        <v>12880</v>
      </c>
      <c r="H203" s="74">
        <v>92.8</v>
      </c>
      <c r="I203" s="143">
        <v>5.5E-2</v>
      </c>
      <c r="J203" s="149">
        <f t="shared" si="55"/>
        <v>708.4</v>
      </c>
      <c r="K203" s="145">
        <f t="shared" si="56"/>
        <v>710</v>
      </c>
      <c r="L203" s="150" t="e">
        <f t="shared" si="57"/>
        <v>#REF!</v>
      </c>
      <c r="M203" s="145" t="e">
        <f>VLOOKUP(E203,#REF!,2,FALSE)</f>
        <v>#REF!</v>
      </c>
      <c r="N203" s="79">
        <v>0</v>
      </c>
      <c r="O203" s="145" t="e">
        <f t="shared" si="58"/>
        <v>#REF!</v>
      </c>
      <c r="P203" s="147"/>
      <c r="T203" s="151"/>
    </row>
    <row r="204" spans="1:20" s="148" customFormat="1">
      <c r="A204" s="71">
        <v>181</v>
      </c>
      <c r="B204" s="152" t="s">
        <v>195</v>
      </c>
      <c r="C204" s="124" t="s">
        <v>654</v>
      </c>
      <c r="D204" s="80" t="s">
        <v>297</v>
      </c>
      <c r="E204" s="81" t="s">
        <v>796</v>
      </c>
      <c r="F204" s="82">
        <v>390</v>
      </c>
      <c r="G204" s="81">
        <v>12630</v>
      </c>
      <c r="H204" s="74">
        <v>95.2</v>
      </c>
      <c r="I204" s="143">
        <v>0.06</v>
      </c>
      <c r="J204" s="149">
        <f t="shared" si="55"/>
        <v>757.8</v>
      </c>
      <c r="K204" s="145">
        <f t="shared" si="56"/>
        <v>760</v>
      </c>
      <c r="L204" s="150" t="e">
        <f t="shared" si="57"/>
        <v>#REF!</v>
      </c>
      <c r="M204" s="145" t="e">
        <f>VLOOKUP(E204,#REF!,2,FALSE)</f>
        <v>#REF!</v>
      </c>
      <c r="N204" s="79">
        <v>0</v>
      </c>
      <c r="O204" s="145" t="e">
        <f>L204+N204</f>
        <v>#REF!</v>
      </c>
      <c r="P204" s="147"/>
      <c r="T204" s="151"/>
    </row>
    <row r="205" spans="1:20" s="148" customFormat="1">
      <c r="A205" s="71">
        <v>182</v>
      </c>
      <c r="B205" s="152" t="s">
        <v>399</v>
      </c>
      <c r="C205" s="122">
        <v>3720100440957</v>
      </c>
      <c r="D205" s="80" t="s">
        <v>297</v>
      </c>
      <c r="E205" s="81" t="s">
        <v>796</v>
      </c>
      <c r="F205" s="82">
        <v>391</v>
      </c>
      <c r="G205" s="81">
        <v>11280</v>
      </c>
      <c r="H205" s="74">
        <v>92.4</v>
      </c>
      <c r="I205" s="143">
        <v>5.5E-2</v>
      </c>
      <c r="J205" s="149">
        <f t="shared" si="55"/>
        <v>620.4</v>
      </c>
      <c r="K205" s="145">
        <f t="shared" si="56"/>
        <v>630</v>
      </c>
      <c r="L205" s="150" t="e">
        <f t="shared" si="57"/>
        <v>#REF!</v>
      </c>
      <c r="M205" s="145" t="e">
        <f>VLOOKUP(E205,#REF!,2,FALSE)</f>
        <v>#REF!</v>
      </c>
      <c r="N205" s="75">
        <v>1375</v>
      </c>
      <c r="O205" s="145" t="e">
        <f t="shared" ref="O205:O206" si="59">L205+N205</f>
        <v>#REF!</v>
      </c>
      <c r="P205" s="147"/>
      <c r="Q205" s="151"/>
      <c r="T205" s="151"/>
    </row>
    <row r="206" spans="1:20" s="148" customFormat="1">
      <c r="A206" s="71">
        <v>183</v>
      </c>
      <c r="B206" s="152" t="s">
        <v>400</v>
      </c>
      <c r="C206" s="92">
        <v>1190500035196</v>
      </c>
      <c r="D206" s="80" t="s">
        <v>297</v>
      </c>
      <c r="E206" s="81" t="s">
        <v>796</v>
      </c>
      <c r="F206" s="82">
        <v>392</v>
      </c>
      <c r="G206" s="81">
        <v>11280</v>
      </c>
      <c r="H206" s="74">
        <v>92.4</v>
      </c>
      <c r="I206" s="143">
        <v>0</v>
      </c>
      <c r="J206" s="149">
        <f t="shared" si="55"/>
        <v>0</v>
      </c>
      <c r="K206" s="145">
        <f t="shared" si="56"/>
        <v>0</v>
      </c>
      <c r="L206" s="150" t="e">
        <f t="shared" si="57"/>
        <v>#REF!</v>
      </c>
      <c r="M206" s="145" t="e">
        <f>VLOOKUP(E206,#REF!,2,FALSE)</f>
        <v>#REF!</v>
      </c>
      <c r="N206" s="75">
        <v>2000</v>
      </c>
      <c r="O206" s="145" t="e">
        <f t="shared" si="59"/>
        <v>#REF!</v>
      </c>
      <c r="P206" s="147"/>
      <c r="T206" s="151"/>
    </row>
    <row r="207" spans="1:20" s="148" customFormat="1">
      <c r="A207" s="71"/>
      <c r="B207" s="152"/>
      <c r="C207" s="153"/>
      <c r="D207" s="86" t="s">
        <v>511</v>
      </c>
      <c r="E207" s="81"/>
      <c r="F207" s="82"/>
      <c r="G207" s="81"/>
      <c r="H207" s="74"/>
      <c r="I207" s="143"/>
      <c r="J207" s="149"/>
      <c r="K207" s="145"/>
      <c r="L207" s="150"/>
      <c r="M207" s="145"/>
      <c r="N207" s="75"/>
      <c r="O207" s="145"/>
      <c r="P207" s="147"/>
      <c r="T207" s="151"/>
    </row>
    <row r="208" spans="1:20" s="148" customFormat="1">
      <c r="A208" s="104">
        <v>184</v>
      </c>
      <c r="B208" s="159" t="s">
        <v>198</v>
      </c>
      <c r="C208" s="134" t="s">
        <v>655</v>
      </c>
      <c r="D208" s="120" t="s">
        <v>504</v>
      </c>
      <c r="E208" s="105" t="s">
        <v>44</v>
      </c>
      <c r="F208" s="121">
        <v>92</v>
      </c>
      <c r="G208" s="105">
        <v>17510</v>
      </c>
      <c r="H208" s="106">
        <v>98</v>
      </c>
      <c r="I208" s="160">
        <v>0.05</v>
      </c>
      <c r="J208" s="161">
        <f t="shared" ref="J208:J230" si="60">I208*G208</f>
        <v>875.5</v>
      </c>
      <c r="K208" s="162">
        <f t="shared" ref="K208:K230" si="61">ROUNDUP(J208,-1)</f>
        <v>880</v>
      </c>
      <c r="L208" s="163" t="e">
        <f t="shared" ref="L208:L230" si="62">IF(K208+G208&gt;M208,M208,K208+G208)</f>
        <v>#REF!</v>
      </c>
      <c r="M208" s="162" t="e">
        <f>VLOOKUP(E208,#REF!,2,FALSE)</f>
        <v>#REF!</v>
      </c>
      <c r="N208" s="119">
        <v>0</v>
      </c>
      <c r="O208" s="162" t="e">
        <f t="shared" ref="O208:O246" si="63">L208+N208</f>
        <v>#REF!</v>
      </c>
      <c r="P208" s="164"/>
      <c r="T208" s="151"/>
    </row>
    <row r="209" spans="1:20" s="148" customFormat="1">
      <c r="A209" s="71">
        <v>185</v>
      </c>
      <c r="B209" s="83" t="s">
        <v>401</v>
      </c>
      <c r="C209" s="122" t="s">
        <v>656</v>
      </c>
      <c r="D209" s="152" t="s">
        <v>279</v>
      </c>
      <c r="E209" s="81" t="s">
        <v>44</v>
      </c>
      <c r="F209" s="90">
        <v>2006</v>
      </c>
      <c r="G209" s="81">
        <v>14030</v>
      </c>
      <c r="H209" s="74">
        <v>98</v>
      </c>
      <c r="I209" s="143">
        <v>0.05</v>
      </c>
      <c r="J209" s="149">
        <f t="shared" si="60"/>
        <v>701.5</v>
      </c>
      <c r="K209" s="145">
        <f t="shared" si="61"/>
        <v>710</v>
      </c>
      <c r="L209" s="150" t="e">
        <f t="shared" si="62"/>
        <v>#REF!</v>
      </c>
      <c r="M209" s="145" t="e">
        <f>VLOOKUP(E209,#REF!,2,FALSE)</f>
        <v>#REF!</v>
      </c>
      <c r="N209" s="79">
        <v>0</v>
      </c>
      <c r="O209" s="145" t="e">
        <f t="shared" si="63"/>
        <v>#REF!</v>
      </c>
      <c r="P209" s="147"/>
      <c r="T209" s="151"/>
    </row>
    <row r="210" spans="1:20" s="148" customFormat="1">
      <c r="A210" s="71">
        <v>186</v>
      </c>
      <c r="B210" s="83" t="s">
        <v>402</v>
      </c>
      <c r="C210" s="122" t="s">
        <v>657</v>
      </c>
      <c r="D210" s="152" t="s">
        <v>279</v>
      </c>
      <c r="E210" s="81" t="s">
        <v>44</v>
      </c>
      <c r="F210" s="90">
        <v>2007</v>
      </c>
      <c r="G210" s="81">
        <v>14260</v>
      </c>
      <c r="H210" s="74">
        <v>92</v>
      </c>
      <c r="I210" s="143">
        <v>3.85E-2</v>
      </c>
      <c r="J210" s="149">
        <f t="shared" si="60"/>
        <v>549.01</v>
      </c>
      <c r="K210" s="145">
        <f t="shared" si="61"/>
        <v>550</v>
      </c>
      <c r="L210" s="150" t="e">
        <f t="shared" si="62"/>
        <v>#REF!</v>
      </c>
      <c r="M210" s="145" t="e">
        <f>VLOOKUP(E210,#REF!,2,FALSE)</f>
        <v>#REF!</v>
      </c>
      <c r="N210" s="79">
        <v>0</v>
      </c>
      <c r="O210" s="145" t="e">
        <f t="shared" si="63"/>
        <v>#REF!</v>
      </c>
      <c r="P210" s="147"/>
      <c r="T210" s="151"/>
    </row>
    <row r="211" spans="1:20" s="148" customFormat="1">
      <c r="A211" s="71">
        <v>187</v>
      </c>
      <c r="B211" s="83" t="s">
        <v>403</v>
      </c>
      <c r="C211" s="122" t="s">
        <v>658</v>
      </c>
      <c r="D211" s="152" t="s">
        <v>279</v>
      </c>
      <c r="E211" s="81" t="s">
        <v>44</v>
      </c>
      <c r="F211" s="90">
        <v>2008</v>
      </c>
      <c r="G211" s="81">
        <v>14170</v>
      </c>
      <c r="H211" s="74">
        <v>92</v>
      </c>
      <c r="I211" s="143">
        <v>3.85E-2</v>
      </c>
      <c r="J211" s="149">
        <f t="shared" si="60"/>
        <v>545.54499999999996</v>
      </c>
      <c r="K211" s="145">
        <f t="shared" si="61"/>
        <v>550</v>
      </c>
      <c r="L211" s="150" t="e">
        <f t="shared" si="62"/>
        <v>#REF!</v>
      </c>
      <c r="M211" s="145" t="e">
        <f>VLOOKUP(E211,#REF!,2,FALSE)</f>
        <v>#REF!</v>
      </c>
      <c r="N211" s="79">
        <v>0</v>
      </c>
      <c r="O211" s="145" t="e">
        <f t="shared" si="63"/>
        <v>#REF!</v>
      </c>
      <c r="P211" s="147"/>
      <c r="T211" s="151"/>
    </row>
    <row r="212" spans="1:20" s="148" customFormat="1">
      <c r="A212" s="71">
        <v>188</v>
      </c>
      <c r="B212" s="83" t="s">
        <v>404</v>
      </c>
      <c r="C212" s="122" t="s">
        <v>659</v>
      </c>
      <c r="D212" s="152" t="s">
        <v>279</v>
      </c>
      <c r="E212" s="81" t="s">
        <v>44</v>
      </c>
      <c r="F212" s="90">
        <v>2009</v>
      </c>
      <c r="G212" s="91">
        <v>14090</v>
      </c>
      <c r="H212" s="74">
        <v>98</v>
      </c>
      <c r="I212" s="143">
        <v>0.05</v>
      </c>
      <c r="J212" s="149">
        <f t="shared" si="60"/>
        <v>704.5</v>
      </c>
      <c r="K212" s="145">
        <f t="shared" si="61"/>
        <v>710</v>
      </c>
      <c r="L212" s="150" t="e">
        <f t="shared" si="62"/>
        <v>#REF!</v>
      </c>
      <c r="M212" s="145" t="e">
        <f>VLOOKUP(E212,#REF!,2,FALSE)</f>
        <v>#REF!</v>
      </c>
      <c r="N212" s="79">
        <v>0</v>
      </c>
      <c r="O212" s="145" t="e">
        <f t="shared" si="63"/>
        <v>#REF!</v>
      </c>
      <c r="P212" s="147"/>
      <c r="T212" s="151"/>
    </row>
    <row r="213" spans="1:20" s="148" customFormat="1">
      <c r="A213" s="71">
        <v>189</v>
      </c>
      <c r="B213" s="83" t="s">
        <v>405</v>
      </c>
      <c r="C213" s="122" t="s">
        <v>660</v>
      </c>
      <c r="D213" s="152" t="s">
        <v>279</v>
      </c>
      <c r="E213" s="81" t="s">
        <v>44</v>
      </c>
      <c r="F213" s="90">
        <v>2010</v>
      </c>
      <c r="G213" s="81">
        <v>14130</v>
      </c>
      <c r="H213" s="74">
        <v>92</v>
      </c>
      <c r="I213" s="143">
        <v>3.85E-2</v>
      </c>
      <c r="J213" s="149">
        <f t="shared" si="60"/>
        <v>544.005</v>
      </c>
      <c r="K213" s="145">
        <f t="shared" si="61"/>
        <v>550</v>
      </c>
      <c r="L213" s="150" t="e">
        <f t="shared" si="62"/>
        <v>#REF!</v>
      </c>
      <c r="M213" s="145" t="e">
        <f>VLOOKUP(E213,#REF!,2,FALSE)</f>
        <v>#REF!</v>
      </c>
      <c r="N213" s="79">
        <v>0</v>
      </c>
      <c r="O213" s="145" t="e">
        <f t="shared" si="63"/>
        <v>#REF!</v>
      </c>
      <c r="P213" s="147"/>
      <c r="T213" s="151"/>
    </row>
    <row r="214" spans="1:20" s="148" customFormat="1">
      <c r="A214" s="71">
        <v>190</v>
      </c>
      <c r="B214" s="152" t="s">
        <v>199</v>
      </c>
      <c r="C214" s="122" t="s">
        <v>661</v>
      </c>
      <c r="D214" s="80" t="s">
        <v>57</v>
      </c>
      <c r="E214" s="81" t="s">
        <v>44</v>
      </c>
      <c r="F214" s="82">
        <v>118</v>
      </c>
      <c r="G214" s="81">
        <v>18510</v>
      </c>
      <c r="H214" s="74">
        <v>92</v>
      </c>
      <c r="I214" s="143">
        <v>3.85E-2</v>
      </c>
      <c r="J214" s="149">
        <f t="shared" si="60"/>
        <v>712.63499999999999</v>
      </c>
      <c r="K214" s="145">
        <f t="shared" si="61"/>
        <v>720</v>
      </c>
      <c r="L214" s="150" t="e">
        <f t="shared" si="62"/>
        <v>#REF!</v>
      </c>
      <c r="M214" s="145" t="e">
        <f>VLOOKUP(E214,#REF!,2,FALSE)</f>
        <v>#REF!</v>
      </c>
      <c r="N214" s="79">
        <v>0</v>
      </c>
      <c r="O214" s="145" t="e">
        <f t="shared" si="63"/>
        <v>#REF!</v>
      </c>
      <c r="P214" s="147"/>
      <c r="T214" s="151"/>
    </row>
    <row r="215" spans="1:20" s="148" customFormat="1">
      <c r="A215" s="71">
        <v>191</v>
      </c>
      <c r="B215" s="152" t="s">
        <v>200</v>
      </c>
      <c r="C215" s="122" t="s">
        <v>662</v>
      </c>
      <c r="D215" s="80" t="s">
        <v>287</v>
      </c>
      <c r="E215" s="81" t="s">
        <v>44</v>
      </c>
      <c r="F215" s="82">
        <v>157</v>
      </c>
      <c r="G215" s="81">
        <v>18600</v>
      </c>
      <c r="H215" s="74">
        <v>84</v>
      </c>
      <c r="I215" s="143">
        <v>3.5000000000000003E-2</v>
      </c>
      <c r="J215" s="149">
        <f t="shared" si="60"/>
        <v>651.00000000000011</v>
      </c>
      <c r="K215" s="145">
        <f t="shared" si="61"/>
        <v>660</v>
      </c>
      <c r="L215" s="150" t="e">
        <f t="shared" si="62"/>
        <v>#REF!</v>
      </c>
      <c r="M215" s="145" t="e">
        <f>VLOOKUP(E215,#REF!,2,FALSE)</f>
        <v>#REF!</v>
      </c>
      <c r="N215" s="79">
        <v>0</v>
      </c>
      <c r="O215" s="145" t="e">
        <f t="shared" si="63"/>
        <v>#REF!</v>
      </c>
      <c r="P215" s="147"/>
      <c r="T215" s="151"/>
    </row>
    <row r="216" spans="1:20" s="148" customFormat="1">
      <c r="A216" s="71">
        <v>192</v>
      </c>
      <c r="B216" s="152" t="s">
        <v>201</v>
      </c>
      <c r="C216" s="122" t="s">
        <v>663</v>
      </c>
      <c r="D216" s="80" t="s">
        <v>287</v>
      </c>
      <c r="E216" s="81" t="s">
        <v>44</v>
      </c>
      <c r="F216" s="82">
        <v>165</v>
      </c>
      <c r="G216" s="81">
        <v>18460</v>
      </c>
      <c r="H216" s="74">
        <v>92</v>
      </c>
      <c r="I216" s="143">
        <v>3.85E-2</v>
      </c>
      <c r="J216" s="149">
        <f t="shared" si="60"/>
        <v>710.71</v>
      </c>
      <c r="K216" s="145">
        <f t="shared" si="61"/>
        <v>720</v>
      </c>
      <c r="L216" s="150" t="e">
        <f t="shared" si="62"/>
        <v>#REF!</v>
      </c>
      <c r="M216" s="145" t="e">
        <f>VLOOKUP(E216,#REF!,2,FALSE)</f>
        <v>#REF!</v>
      </c>
      <c r="N216" s="79">
        <v>0</v>
      </c>
      <c r="O216" s="145" t="e">
        <f t="shared" si="63"/>
        <v>#REF!</v>
      </c>
      <c r="P216" s="147"/>
      <c r="T216" s="151"/>
    </row>
    <row r="217" spans="1:20" s="148" customFormat="1">
      <c r="A217" s="71">
        <v>193</v>
      </c>
      <c r="B217" s="152" t="s">
        <v>202</v>
      </c>
      <c r="C217" s="122" t="s">
        <v>664</v>
      </c>
      <c r="D217" s="80" t="s">
        <v>287</v>
      </c>
      <c r="E217" s="81" t="s">
        <v>44</v>
      </c>
      <c r="F217" s="82">
        <v>173</v>
      </c>
      <c r="G217" s="81">
        <v>18260</v>
      </c>
      <c r="H217" s="74">
        <v>84</v>
      </c>
      <c r="I217" s="143">
        <v>3.5000000000000003E-2</v>
      </c>
      <c r="J217" s="149">
        <f t="shared" si="60"/>
        <v>639.1</v>
      </c>
      <c r="K217" s="145">
        <f t="shared" si="61"/>
        <v>640</v>
      </c>
      <c r="L217" s="150" t="e">
        <f t="shared" si="62"/>
        <v>#REF!</v>
      </c>
      <c r="M217" s="145" t="e">
        <f>VLOOKUP(E217,#REF!,2,FALSE)</f>
        <v>#REF!</v>
      </c>
      <c r="N217" s="79">
        <v>0</v>
      </c>
      <c r="O217" s="145" t="e">
        <f t="shared" si="63"/>
        <v>#REF!</v>
      </c>
      <c r="P217" s="147"/>
      <c r="T217" s="151"/>
    </row>
    <row r="218" spans="1:20" s="148" customFormat="1">
      <c r="A218" s="71">
        <v>194</v>
      </c>
      <c r="B218" s="152" t="s">
        <v>203</v>
      </c>
      <c r="C218" s="122" t="s">
        <v>665</v>
      </c>
      <c r="D218" s="80" t="s">
        <v>506</v>
      </c>
      <c r="E218" s="81" t="s">
        <v>47</v>
      </c>
      <c r="F218" s="82">
        <v>431</v>
      </c>
      <c r="G218" s="81">
        <v>22850</v>
      </c>
      <c r="H218" s="74">
        <v>98</v>
      </c>
      <c r="I218" s="143">
        <v>0.05</v>
      </c>
      <c r="J218" s="149">
        <f t="shared" si="60"/>
        <v>1142.5</v>
      </c>
      <c r="K218" s="145">
        <f t="shared" si="61"/>
        <v>1150</v>
      </c>
      <c r="L218" s="150" t="e">
        <f t="shared" si="62"/>
        <v>#REF!</v>
      </c>
      <c r="M218" s="145" t="e">
        <f>VLOOKUP(E218,#REF!,2,FALSE)</f>
        <v>#REF!</v>
      </c>
      <c r="N218" s="79">
        <v>0</v>
      </c>
      <c r="O218" s="145" t="e">
        <f t="shared" si="63"/>
        <v>#REF!</v>
      </c>
      <c r="P218" s="147"/>
      <c r="T218" s="151"/>
    </row>
    <row r="219" spans="1:20" s="148" customFormat="1">
      <c r="A219" s="71">
        <v>195</v>
      </c>
      <c r="B219" s="152" t="s">
        <v>204</v>
      </c>
      <c r="C219" s="124" t="s">
        <v>666</v>
      </c>
      <c r="D219" s="80" t="s">
        <v>295</v>
      </c>
      <c r="E219" s="81" t="s">
        <v>796</v>
      </c>
      <c r="F219" s="82">
        <v>437</v>
      </c>
      <c r="G219" s="81">
        <v>15710</v>
      </c>
      <c r="H219" s="74">
        <v>98</v>
      </c>
      <c r="I219" s="143">
        <v>0.05</v>
      </c>
      <c r="J219" s="149">
        <f t="shared" si="60"/>
        <v>785.5</v>
      </c>
      <c r="K219" s="145">
        <f t="shared" si="61"/>
        <v>790</v>
      </c>
      <c r="L219" s="150" t="e">
        <f t="shared" si="62"/>
        <v>#REF!</v>
      </c>
      <c r="M219" s="145" t="e">
        <f>VLOOKUP(E219,#REF!,2,FALSE)</f>
        <v>#REF!</v>
      </c>
      <c r="N219" s="79">
        <v>0</v>
      </c>
      <c r="O219" s="145" t="e">
        <f t="shared" si="63"/>
        <v>#REF!</v>
      </c>
      <c r="P219" s="147"/>
      <c r="T219" s="151"/>
    </row>
    <row r="220" spans="1:20" s="148" customFormat="1">
      <c r="A220" s="71">
        <v>196</v>
      </c>
      <c r="B220" s="152" t="s">
        <v>205</v>
      </c>
      <c r="C220" s="122" t="s">
        <v>667</v>
      </c>
      <c r="D220" s="80" t="s">
        <v>280</v>
      </c>
      <c r="E220" s="81" t="s">
        <v>796</v>
      </c>
      <c r="F220" s="82">
        <v>438</v>
      </c>
      <c r="G220" s="81">
        <v>15780</v>
      </c>
      <c r="H220" s="74">
        <v>92</v>
      </c>
      <c r="I220" s="143">
        <v>3.85E-2</v>
      </c>
      <c r="J220" s="149">
        <f t="shared" si="60"/>
        <v>607.53</v>
      </c>
      <c r="K220" s="145">
        <f t="shared" si="61"/>
        <v>610</v>
      </c>
      <c r="L220" s="150" t="e">
        <f t="shared" si="62"/>
        <v>#REF!</v>
      </c>
      <c r="M220" s="145" t="e">
        <f>VLOOKUP(E220,#REF!,2,FALSE)</f>
        <v>#REF!</v>
      </c>
      <c r="N220" s="79">
        <v>0</v>
      </c>
      <c r="O220" s="145" t="e">
        <f t="shared" si="63"/>
        <v>#REF!</v>
      </c>
      <c r="P220" s="147"/>
      <c r="T220" s="151"/>
    </row>
    <row r="221" spans="1:20" s="148" customFormat="1">
      <c r="A221" s="71">
        <v>197</v>
      </c>
      <c r="B221" s="152" t="s">
        <v>206</v>
      </c>
      <c r="C221" s="122" t="s">
        <v>668</v>
      </c>
      <c r="D221" s="80" t="s">
        <v>293</v>
      </c>
      <c r="E221" s="81" t="s">
        <v>796</v>
      </c>
      <c r="F221" s="82">
        <v>443</v>
      </c>
      <c r="G221" s="81">
        <v>15580</v>
      </c>
      <c r="H221" s="74">
        <v>98</v>
      </c>
      <c r="I221" s="143">
        <v>0.05</v>
      </c>
      <c r="J221" s="149">
        <f t="shared" si="60"/>
        <v>779</v>
      </c>
      <c r="K221" s="145">
        <f t="shared" si="61"/>
        <v>780</v>
      </c>
      <c r="L221" s="150" t="e">
        <f t="shared" si="62"/>
        <v>#REF!</v>
      </c>
      <c r="M221" s="145" t="e">
        <f>VLOOKUP(E221,#REF!,2,FALSE)</f>
        <v>#REF!</v>
      </c>
      <c r="N221" s="79">
        <v>0</v>
      </c>
      <c r="O221" s="145" t="e">
        <f t="shared" si="63"/>
        <v>#REF!</v>
      </c>
      <c r="P221" s="147"/>
      <c r="T221" s="151"/>
    </row>
    <row r="222" spans="1:20" s="148" customFormat="1">
      <c r="A222" s="71">
        <v>198</v>
      </c>
      <c r="B222" s="152" t="s">
        <v>406</v>
      </c>
      <c r="C222" s="124" t="s">
        <v>669</v>
      </c>
      <c r="D222" s="80" t="s">
        <v>294</v>
      </c>
      <c r="E222" s="81" t="s">
        <v>796</v>
      </c>
      <c r="F222" s="82">
        <v>451</v>
      </c>
      <c r="G222" s="81">
        <v>12730</v>
      </c>
      <c r="H222" s="74">
        <v>92</v>
      </c>
      <c r="I222" s="143">
        <v>3.85E-2</v>
      </c>
      <c r="J222" s="149">
        <f t="shared" si="60"/>
        <v>490.10500000000002</v>
      </c>
      <c r="K222" s="145">
        <f t="shared" si="61"/>
        <v>500</v>
      </c>
      <c r="L222" s="150" t="e">
        <f t="shared" si="62"/>
        <v>#REF!</v>
      </c>
      <c r="M222" s="145" t="e">
        <f>VLOOKUP(E222,#REF!,2,FALSE)</f>
        <v>#REF!</v>
      </c>
      <c r="N222" s="75">
        <v>55</v>
      </c>
      <c r="O222" s="145" t="e">
        <f t="shared" si="63"/>
        <v>#REF!</v>
      </c>
      <c r="P222" s="147"/>
      <c r="T222" s="151"/>
    </row>
    <row r="223" spans="1:20" s="148" customFormat="1">
      <c r="A223" s="71">
        <v>199</v>
      </c>
      <c r="B223" s="152" t="s">
        <v>207</v>
      </c>
      <c r="C223" s="122" t="s">
        <v>670</v>
      </c>
      <c r="D223" s="80" t="s">
        <v>297</v>
      </c>
      <c r="E223" s="81" t="s">
        <v>796</v>
      </c>
      <c r="F223" s="82">
        <v>452</v>
      </c>
      <c r="G223" s="81">
        <v>12740</v>
      </c>
      <c r="H223" s="74">
        <v>98</v>
      </c>
      <c r="I223" s="143">
        <v>0.05</v>
      </c>
      <c r="J223" s="149">
        <f t="shared" si="60"/>
        <v>637</v>
      </c>
      <c r="K223" s="145">
        <f t="shared" si="61"/>
        <v>640</v>
      </c>
      <c r="L223" s="150" t="e">
        <f t="shared" si="62"/>
        <v>#REF!</v>
      </c>
      <c r="M223" s="145" t="e">
        <f>VLOOKUP(E223,#REF!,2,FALSE)</f>
        <v>#REF!</v>
      </c>
      <c r="N223" s="79">
        <v>0</v>
      </c>
      <c r="O223" s="145" t="e">
        <f t="shared" si="63"/>
        <v>#REF!</v>
      </c>
      <c r="P223" s="147"/>
      <c r="T223" s="151"/>
    </row>
    <row r="224" spans="1:20" s="148" customFormat="1">
      <c r="A224" s="71">
        <v>200</v>
      </c>
      <c r="B224" s="152" t="s">
        <v>407</v>
      </c>
      <c r="C224" s="122">
        <v>1409900461147</v>
      </c>
      <c r="D224" s="80" t="s">
        <v>297</v>
      </c>
      <c r="E224" s="81" t="s">
        <v>796</v>
      </c>
      <c r="F224" s="82">
        <v>453</v>
      </c>
      <c r="G224" s="81">
        <v>11280</v>
      </c>
      <c r="H224" s="74">
        <v>84</v>
      </c>
      <c r="I224" s="143">
        <v>3.5000000000000003E-2</v>
      </c>
      <c r="J224" s="149">
        <f t="shared" si="60"/>
        <v>394.8</v>
      </c>
      <c r="K224" s="145">
        <f t="shared" si="61"/>
        <v>400</v>
      </c>
      <c r="L224" s="150" t="e">
        <f t="shared" si="62"/>
        <v>#REF!</v>
      </c>
      <c r="M224" s="145" t="e">
        <f>VLOOKUP(E224,#REF!,2,FALSE)</f>
        <v>#REF!</v>
      </c>
      <c r="N224" s="75">
        <v>1605</v>
      </c>
      <c r="O224" s="145" t="e">
        <f t="shared" si="63"/>
        <v>#REF!</v>
      </c>
      <c r="P224" s="147"/>
      <c r="T224" s="151"/>
    </row>
    <row r="225" spans="1:20" s="148" customFormat="1">
      <c r="A225" s="71">
        <v>201</v>
      </c>
      <c r="B225" s="152" t="s">
        <v>408</v>
      </c>
      <c r="C225" s="122">
        <v>3440500033774</v>
      </c>
      <c r="D225" s="80" t="s">
        <v>297</v>
      </c>
      <c r="E225" s="81" t="s">
        <v>796</v>
      </c>
      <c r="F225" s="82">
        <v>454</v>
      </c>
      <c r="G225" s="81">
        <v>11280</v>
      </c>
      <c r="H225" s="74">
        <v>84</v>
      </c>
      <c r="I225" s="143">
        <v>3.5000000000000003E-2</v>
      </c>
      <c r="J225" s="149">
        <f t="shared" si="60"/>
        <v>394.8</v>
      </c>
      <c r="K225" s="145">
        <f t="shared" si="61"/>
        <v>400</v>
      </c>
      <c r="L225" s="150" t="e">
        <f t="shared" si="62"/>
        <v>#REF!</v>
      </c>
      <c r="M225" s="145" t="e">
        <f>VLOOKUP(E225,#REF!,2,FALSE)</f>
        <v>#REF!</v>
      </c>
      <c r="N225" s="75">
        <v>1605</v>
      </c>
      <c r="O225" s="145" t="e">
        <f t="shared" si="63"/>
        <v>#REF!</v>
      </c>
      <c r="P225" s="147"/>
      <c r="T225" s="151"/>
    </row>
    <row r="226" spans="1:20" s="148" customFormat="1">
      <c r="A226" s="71">
        <v>202</v>
      </c>
      <c r="B226" s="152" t="s">
        <v>409</v>
      </c>
      <c r="C226" s="122">
        <v>3440601204990</v>
      </c>
      <c r="D226" s="80" t="s">
        <v>297</v>
      </c>
      <c r="E226" s="81" t="s">
        <v>796</v>
      </c>
      <c r="F226" s="82">
        <v>455</v>
      </c>
      <c r="G226" s="81">
        <v>11280</v>
      </c>
      <c r="H226" s="74">
        <v>84</v>
      </c>
      <c r="I226" s="143">
        <v>3.5000000000000003E-2</v>
      </c>
      <c r="J226" s="149">
        <f t="shared" si="60"/>
        <v>394.8</v>
      </c>
      <c r="K226" s="145">
        <f t="shared" si="61"/>
        <v>400</v>
      </c>
      <c r="L226" s="150" t="e">
        <f t="shared" si="62"/>
        <v>#REF!</v>
      </c>
      <c r="M226" s="145" t="e">
        <f>VLOOKUP(E226,#REF!,2,FALSE)</f>
        <v>#REF!</v>
      </c>
      <c r="N226" s="75">
        <v>1605</v>
      </c>
      <c r="O226" s="145" t="e">
        <f t="shared" si="63"/>
        <v>#REF!</v>
      </c>
      <c r="P226" s="147"/>
      <c r="T226" s="151"/>
    </row>
    <row r="227" spans="1:20" s="148" customFormat="1">
      <c r="A227" s="71">
        <v>203</v>
      </c>
      <c r="B227" s="152" t="s">
        <v>410</v>
      </c>
      <c r="C227" s="122">
        <v>3400100994688</v>
      </c>
      <c r="D227" s="80" t="s">
        <v>297</v>
      </c>
      <c r="E227" s="81" t="s">
        <v>796</v>
      </c>
      <c r="F227" s="82">
        <v>467</v>
      </c>
      <c r="G227" s="81">
        <v>11280</v>
      </c>
      <c r="H227" s="74">
        <v>84</v>
      </c>
      <c r="I227" s="143">
        <v>3.5000000000000003E-2</v>
      </c>
      <c r="J227" s="149">
        <f t="shared" si="60"/>
        <v>394.8</v>
      </c>
      <c r="K227" s="145">
        <f t="shared" si="61"/>
        <v>400</v>
      </c>
      <c r="L227" s="150" t="e">
        <f t="shared" si="62"/>
        <v>#REF!</v>
      </c>
      <c r="M227" s="145" t="e">
        <f>VLOOKUP(E227,#REF!,2,FALSE)</f>
        <v>#REF!</v>
      </c>
      <c r="N227" s="75">
        <v>1605</v>
      </c>
      <c r="O227" s="145" t="e">
        <f t="shared" si="63"/>
        <v>#REF!</v>
      </c>
      <c r="P227" s="147"/>
      <c r="T227" s="151"/>
    </row>
    <row r="228" spans="1:20" s="148" customFormat="1">
      <c r="A228" s="71">
        <v>204</v>
      </c>
      <c r="B228" s="152" t="s">
        <v>411</v>
      </c>
      <c r="C228" s="122">
        <v>1449900222355</v>
      </c>
      <c r="D228" s="80" t="s">
        <v>297</v>
      </c>
      <c r="E228" s="81" t="s">
        <v>796</v>
      </c>
      <c r="F228" s="82">
        <v>468</v>
      </c>
      <c r="G228" s="81">
        <v>11280</v>
      </c>
      <c r="H228" s="74">
        <v>84</v>
      </c>
      <c r="I228" s="143">
        <v>3.5000000000000003E-2</v>
      </c>
      <c r="J228" s="149">
        <f t="shared" si="60"/>
        <v>394.8</v>
      </c>
      <c r="K228" s="145">
        <f t="shared" si="61"/>
        <v>400</v>
      </c>
      <c r="L228" s="150" t="e">
        <f t="shared" si="62"/>
        <v>#REF!</v>
      </c>
      <c r="M228" s="145" t="e">
        <f>VLOOKUP(E228,#REF!,2,FALSE)</f>
        <v>#REF!</v>
      </c>
      <c r="N228" s="75">
        <v>1605</v>
      </c>
      <c r="O228" s="145" t="e">
        <f t="shared" si="63"/>
        <v>#REF!</v>
      </c>
      <c r="P228" s="147"/>
      <c r="T228" s="151"/>
    </row>
    <row r="229" spans="1:20" s="148" customFormat="1">
      <c r="A229" s="71">
        <v>205</v>
      </c>
      <c r="B229" s="152" t="s">
        <v>412</v>
      </c>
      <c r="C229" s="122">
        <v>1440600159561</v>
      </c>
      <c r="D229" s="80" t="s">
        <v>297</v>
      </c>
      <c r="E229" s="81" t="s">
        <v>796</v>
      </c>
      <c r="F229" s="82">
        <v>469</v>
      </c>
      <c r="G229" s="81">
        <v>11280</v>
      </c>
      <c r="H229" s="74">
        <v>84</v>
      </c>
      <c r="I229" s="143">
        <v>3.5000000000000003E-2</v>
      </c>
      <c r="J229" s="149">
        <f t="shared" si="60"/>
        <v>394.8</v>
      </c>
      <c r="K229" s="145">
        <f t="shared" si="61"/>
        <v>400</v>
      </c>
      <c r="L229" s="150" t="e">
        <f t="shared" si="62"/>
        <v>#REF!</v>
      </c>
      <c r="M229" s="145" t="e">
        <f>VLOOKUP(E229,#REF!,2,FALSE)</f>
        <v>#REF!</v>
      </c>
      <c r="N229" s="75">
        <v>1605</v>
      </c>
      <c r="O229" s="145" t="e">
        <f t="shared" si="63"/>
        <v>#REF!</v>
      </c>
      <c r="P229" s="147"/>
      <c r="T229" s="151"/>
    </row>
    <row r="230" spans="1:20" s="148" customFormat="1">
      <c r="A230" s="71">
        <v>206</v>
      </c>
      <c r="B230" s="152" t="s">
        <v>413</v>
      </c>
      <c r="C230" s="92">
        <v>1409901063617</v>
      </c>
      <c r="D230" s="80" t="s">
        <v>297</v>
      </c>
      <c r="E230" s="81" t="s">
        <v>796</v>
      </c>
      <c r="F230" s="82">
        <v>470</v>
      </c>
      <c r="G230" s="81">
        <v>11280</v>
      </c>
      <c r="H230" s="74">
        <v>84</v>
      </c>
      <c r="I230" s="143">
        <v>0</v>
      </c>
      <c r="J230" s="149">
        <f t="shared" si="60"/>
        <v>0</v>
      </c>
      <c r="K230" s="145">
        <f t="shared" si="61"/>
        <v>0</v>
      </c>
      <c r="L230" s="150" t="e">
        <f t="shared" si="62"/>
        <v>#REF!</v>
      </c>
      <c r="M230" s="145" t="e">
        <f>VLOOKUP(E230,#REF!,2,FALSE)</f>
        <v>#REF!</v>
      </c>
      <c r="N230" s="75">
        <v>2000</v>
      </c>
      <c r="O230" s="145" t="e">
        <f t="shared" si="63"/>
        <v>#REF!</v>
      </c>
      <c r="P230" s="147"/>
      <c r="T230" s="151"/>
    </row>
    <row r="231" spans="1:20" s="148" customFormat="1">
      <c r="A231" s="71"/>
      <c r="B231" s="152"/>
      <c r="C231" s="153"/>
      <c r="D231" s="86" t="s">
        <v>512</v>
      </c>
      <c r="E231" s="81"/>
      <c r="F231" s="82"/>
      <c r="G231" s="81"/>
      <c r="H231" s="74"/>
      <c r="I231" s="143"/>
      <c r="J231" s="149"/>
      <c r="K231" s="145"/>
      <c r="L231" s="150"/>
      <c r="M231" s="145"/>
      <c r="N231" s="75"/>
      <c r="O231" s="145"/>
      <c r="P231" s="147"/>
      <c r="T231" s="151"/>
    </row>
    <row r="232" spans="1:20" s="148" customFormat="1">
      <c r="A232" s="71">
        <v>207</v>
      </c>
      <c r="B232" s="152" t="s">
        <v>414</v>
      </c>
      <c r="C232" s="122" t="s">
        <v>671</v>
      </c>
      <c r="D232" s="80" t="s">
        <v>510</v>
      </c>
      <c r="E232" s="81" t="s">
        <v>47</v>
      </c>
      <c r="F232" s="82">
        <v>305</v>
      </c>
      <c r="G232" s="81">
        <v>24220</v>
      </c>
      <c r="H232" s="74">
        <v>98</v>
      </c>
      <c r="I232" s="143">
        <v>0.05</v>
      </c>
      <c r="J232" s="149">
        <f t="shared" ref="J232:J255" si="64">I232*G232</f>
        <v>1211</v>
      </c>
      <c r="K232" s="145">
        <f t="shared" ref="K232:K255" si="65">ROUNDUP(J232,-1)</f>
        <v>1220</v>
      </c>
      <c r="L232" s="150" t="e">
        <f t="shared" ref="L232:L255" si="66">IF(K232+G232&gt;M232,M232,K232+G232)</f>
        <v>#REF!</v>
      </c>
      <c r="M232" s="145" t="e">
        <f>VLOOKUP(E232,#REF!,2,FALSE)</f>
        <v>#REF!</v>
      </c>
      <c r="N232" s="79">
        <v>0</v>
      </c>
      <c r="O232" s="145" t="e">
        <f t="shared" si="63"/>
        <v>#REF!</v>
      </c>
      <c r="P232" s="147"/>
      <c r="T232" s="151"/>
    </row>
    <row r="233" spans="1:20" s="148" customFormat="1">
      <c r="A233" s="71">
        <v>208</v>
      </c>
      <c r="B233" s="83" t="s">
        <v>415</v>
      </c>
      <c r="C233" s="122" t="s">
        <v>672</v>
      </c>
      <c r="D233" s="152" t="s">
        <v>279</v>
      </c>
      <c r="E233" s="81" t="s">
        <v>44</v>
      </c>
      <c r="F233" s="90">
        <v>2012</v>
      </c>
      <c r="G233" s="91">
        <v>13890</v>
      </c>
      <c r="H233" s="74">
        <v>94</v>
      </c>
      <c r="I233" s="143">
        <v>3.7499999999999999E-2</v>
      </c>
      <c r="J233" s="149">
        <f t="shared" si="64"/>
        <v>520.875</v>
      </c>
      <c r="K233" s="145">
        <f t="shared" si="65"/>
        <v>530</v>
      </c>
      <c r="L233" s="150" t="e">
        <f t="shared" si="66"/>
        <v>#REF!</v>
      </c>
      <c r="M233" s="145" t="e">
        <f>VLOOKUP(E233,#REF!,2,FALSE)</f>
        <v>#REF!</v>
      </c>
      <c r="N233" s="79">
        <v>0</v>
      </c>
      <c r="O233" s="145" t="e">
        <f t="shared" si="63"/>
        <v>#REF!</v>
      </c>
      <c r="P233" s="147"/>
      <c r="T233" s="151"/>
    </row>
    <row r="234" spans="1:20" s="148" customFormat="1">
      <c r="A234" s="71">
        <v>209</v>
      </c>
      <c r="B234" s="83" t="s">
        <v>416</v>
      </c>
      <c r="C234" s="122" t="s">
        <v>673</v>
      </c>
      <c r="D234" s="152" t="s">
        <v>279</v>
      </c>
      <c r="E234" s="81" t="s">
        <v>44</v>
      </c>
      <c r="F234" s="90">
        <v>2013</v>
      </c>
      <c r="G234" s="91">
        <v>13940</v>
      </c>
      <c r="H234" s="74">
        <v>97</v>
      </c>
      <c r="I234" s="143">
        <v>0.04</v>
      </c>
      <c r="J234" s="149">
        <f t="shared" si="64"/>
        <v>557.6</v>
      </c>
      <c r="K234" s="145">
        <f t="shared" si="65"/>
        <v>560</v>
      </c>
      <c r="L234" s="150" t="e">
        <f t="shared" si="66"/>
        <v>#REF!</v>
      </c>
      <c r="M234" s="145" t="e">
        <f>VLOOKUP(E234,#REF!,2,FALSE)</f>
        <v>#REF!</v>
      </c>
      <c r="N234" s="79">
        <v>0</v>
      </c>
      <c r="O234" s="145" t="e">
        <f t="shared" si="63"/>
        <v>#REF!</v>
      </c>
      <c r="P234" s="147"/>
      <c r="T234" s="151"/>
    </row>
    <row r="235" spans="1:20" s="148" customFormat="1">
      <c r="A235" s="71">
        <v>210</v>
      </c>
      <c r="B235" s="83" t="s">
        <v>417</v>
      </c>
      <c r="C235" s="122" t="s">
        <v>674</v>
      </c>
      <c r="D235" s="152" t="s">
        <v>279</v>
      </c>
      <c r="E235" s="81" t="s">
        <v>44</v>
      </c>
      <c r="F235" s="90">
        <v>2014</v>
      </c>
      <c r="G235" s="91">
        <v>14100</v>
      </c>
      <c r="H235" s="74">
        <v>97</v>
      </c>
      <c r="I235" s="143">
        <v>0.04</v>
      </c>
      <c r="J235" s="149">
        <f t="shared" si="64"/>
        <v>564</v>
      </c>
      <c r="K235" s="145">
        <f t="shared" si="65"/>
        <v>570</v>
      </c>
      <c r="L235" s="150" t="e">
        <f t="shared" si="66"/>
        <v>#REF!</v>
      </c>
      <c r="M235" s="145" t="e">
        <f>VLOOKUP(E235,#REF!,2,FALSE)</f>
        <v>#REF!</v>
      </c>
      <c r="N235" s="79">
        <v>0</v>
      </c>
      <c r="O235" s="145" t="e">
        <f t="shared" si="63"/>
        <v>#REF!</v>
      </c>
      <c r="P235" s="147"/>
      <c r="T235" s="151"/>
    </row>
    <row r="236" spans="1:20" s="148" customFormat="1">
      <c r="A236" s="71">
        <v>211</v>
      </c>
      <c r="B236" s="83" t="s">
        <v>418</v>
      </c>
      <c r="C236" s="122" t="s">
        <v>675</v>
      </c>
      <c r="D236" s="152" t="s">
        <v>279</v>
      </c>
      <c r="E236" s="81" t="s">
        <v>44</v>
      </c>
      <c r="F236" s="90">
        <v>2016</v>
      </c>
      <c r="G236" s="91">
        <v>14010</v>
      </c>
      <c r="H236" s="74">
        <v>97</v>
      </c>
      <c r="I236" s="143">
        <v>0.04</v>
      </c>
      <c r="J236" s="149">
        <f t="shared" si="64"/>
        <v>560.4</v>
      </c>
      <c r="K236" s="145">
        <f t="shared" si="65"/>
        <v>570</v>
      </c>
      <c r="L236" s="150" t="e">
        <f t="shared" si="66"/>
        <v>#REF!</v>
      </c>
      <c r="M236" s="145" t="e">
        <f>VLOOKUP(E236,#REF!,2,FALSE)</f>
        <v>#REF!</v>
      </c>
      <c r="N236" s="79">
        <v>0</v>
      </c>
      <c r="O236" s="145" t="e">
        <f t="shared" si="63"/>
        <v>#REF!</v>
      </c>
      <c r="P236" s="147"/>
      <c r="T236" s="151"/>
    </row>
    <row r="237" spans="1:20" s="148" customFormat="1">
      <c r="A237" s="71">
        <v>212</v>
      </c>
      <c r="B237" s="83" t="s">
        <v>419</v>
      </c>
      <c r="C237" s="122" t="s">
        <v>676</v>
      </c>
      <c r="D237" s="152" t="s">
        <v>279</v>
      </c>
      <c r="E237" s="81" t="s">
        <v>44</v>
      </c>
      <c r="F237" s="90">
        <v>2017</v>
      </c>
      <c r="G237" s="91">
        <v>14220</v>
      </c>
      <c r="H237" s="74">
        <v>98</v>
      </c>
      <c r="I237" s="143">
        <v>0.05</v>
      </c>
      <c r="J237" s="149">
        <f t="shared" si="64"/>
        <v>711</v>
      </c>
      <c r="K237" s="145">
        <f t="shared" si="65"/>
        <v>720</v>
      </c>
      <c r="L237" s="150" t="e">
        <f t="shared" si="66"/>
        <v>#REF!</v>
      </c>
      <c r="M237" s="145" t="e">
        <f>VLOOKUP(E237,#REF!,2,FALSE)</f>
        <v>#REF!</v>
      </c>
      <c r="N237" s="79">
        <v>0</v>
      </c>
      <c r="O237" s="145" t="e">
        <f t="shared" si="63"/>
        <v>#REF!</v>
      </c>
      <c r="P237" s="147"/>
      <c r="T237" s="151"/>
    </row>
    <row r="238" spans="1:20" s="148" customFormat="1">
      <c r="A238" s="71">
        <v>213</v>
      </c>
      <c r="B238" s="83" t="s">
        <v>420</v>
      </c>
      <c r="C238" s="122" t="s">
        <v>677</v>
      </c>
      <c r="D238" s="152" t="s">
        <v>279</v>
      </c>
      <c r="E238" s="81" t="s">
        <v>44</v>
      </c>
      <c r="F238" s="90">
        <v>2018</v>
      </c>
      <c r="G238" s="91">
        <v>14230</v>
      </c>
      <c r="H238" s="74">
        <v>97</v>
      </c>
      <c r="I238" s="143">
        <v>0.04</v>
      </c>
      <c r="J238" s="149">
        <f t="shared" si="64"/>
        <v>569.20000000000005</v>
      </c>
      <c r="K238" s="145">
        <f t="shared" si="65"/>
        <v>570</v>
      </c>
      <c r="L238" s="150" t="e">
        <f t="shared" si="66"/>
        <v>#REF!</v>
      </c>
      <c r="M238" s="145" t="e">
        <f>VLOOKUP(E238,#REF!,2,FALSE)</f>
        <v>#REF!</v>
      </c>
      <c r="N238" s="79">
        <v>0</v>
      </c>
      <c r="O238" s="145" t="e">
        <f t="shared" si="63"/>
        <v>#REF!</v>
      </c>
      <c r="P238" s="147"/>
      <c r="T238" s="151"/>
    </row>
    <row r="239" spans="1:20" s="148" customFormat="1">
      <c r="A239" s="71">
        <v>214</v>
      </c>
      <c r="B239" s="152" t="s">
        <v>210</v>
      </c>
      <c r="C239" s="122" t="s">
        <v>678</v>
      </c>
      <c r="D239" s="80" t="s">
        <v>287</v>
      </c>
      <c r="E239" s="81" t="s">
        <v>44</v>
      </c>
      <c r="F239" s="82">
        <v>179</v>
      </c>
      <c r="G239" s="81">
        <v>18270</v>
      </c>
      <c r="H239" s="74">
        <v>97</v>
      </c>
      <c r="I239" s="143">
        <v>0.04</v>
      </c>
      <c r="J239" s="149">
        <f t="shared" si="64"/>
        <v>730.80000000000007</v>
      </c>
      <c r="K239" s="145">
        <f t="shared" si="65"/>
        <v>740</v>
      </c>
      <c r="L239" s="150" t="e">
        <f t="shared" si="66"/>
        <v>#REF!</v>
      </c>
      <c r="M239" s="145" t="e">
        <f>VLOOKUP(E239,#REF!,2,FALSE)</f>
        <v>#REF!</v>
      </c>
      <c r="N239" s="79">
        <v>0</v>
      </c>
      <c r="O239" s="145" t="e">
        <f t="shared" si="63"/>
        <v>#REF!</v>
      </c>
      <c r="P239" s="147"/>
      <c r="T239" s="151"/>
    </row>
    <row r="240" spans="1:20" s="148" customFormat="1">
      <c r="A240" s="71">
        <v>215</v>
      </c>
      <c r="B240" s="152" t="s">
        <v>421</v>
      </c>
      <c r="C240" s="122" t="s">
        <v>679</v>
      </c>
      <c r="D240" s="80" t="s">
        <v>287</v>
      </c>
      <c r="E240" s="81" t="s">
        <v>44</v>
      </c>
      <c r="F240" s="82">
        <v>183</v>
      </c>
      <c r="G240" s="81">
        <v>18720</v>
      </c>
      <c r="H240" s="74">
        <v>97</v>
      </c>
      <c r="I240" s="143">
        <v>0.04</v>
      </c>
      <c r="J240" s="149">
        <f t="shared" si="64"/>
        <v>748.80000000000007</v>
      </c>
      <c r="K240" s="145">
        <f t="shared" si="65"/>
        <v>750</v>
      </c>
      <c r="L240" s="150" t="e">
        <f t="shared" si="66"/>
        <v>#REF!</v>
      </c>
      <c r="M240" s="145" t="e">
        <f>VLOOKUP(E240,#REF!,2,FALSE)</f>
        <v>#REF!</v>
      </c>
      <c r="N240" s="79">
        <v>0</v>
      </c>
      <c r="O240" s="145" t="e">
        <f t="shared" si="63"/>
        <v>#REF!</v>
      </c>
      <c r="P240" s="147"/>
      <c r="T240" s="151"/>
    </row>
    <row r="241" spans="1:20" s="148" customFormat="1">
      <c r="A241" s="71">
        <v>216</v>
      </c>
      <c r="B241" s="152" t="s">
        <v>208</v>
      </c>
      <c r="C241" s="122" t="s">
        <v>680</v>
      </c>
      <c r="D241" s="80" t="s">
        <v>505</v>
      </c>
      <c r="E241" s="81" t="s">
        <v>47</v>
      </c>
      <c r="F241" s="82">
        <v>46</v>
      </c>
      <c r="G241" s="81">
        <v>23470</v>
      </c>
      <c r="H241" s="74">
        <v>94</v>
      </c>
      <c r="I241" s="143">
        <v>3.7499999999999999E-2</v>
      </c>
      <c r="J241" s="149">
        <f t="shared" si="64"/>
        <v>880.125</v>
      </c>
      <c r="K241" s="145">
        <f t="shared" si="65"/>
        <v>890</v>
      </c>
      <c r="L241" s="150" t="e">
        <f t="shared" si="66"/>
        <v>#REF!</v>
      </c>
      <c r="M241" s="145" t="e">
        <f>VLOOKUP(E241,#REF!,2,FALSE)</f>
        <v>#REF!</v>
      </c>
      <c r="N241" s="79">
        <v>0</v>
      </c>
      <c r="O241" s="145" t="e">
        <f t="shared" si="63"/>
        <v>#REF!</v>
      </c>
      <c r="P241" s="147"/>
      <c r="T241" s="151"/>
    </row>
    <row r="242" spans="1:20" s="148" customFormat="1">
      <c r="A242" s="71">
        <v>217</v>
      </c>
      <c r="B242" s="152" t="s">
        <v>209</v>
      </c>
      <c r="C242" s="122" t="s">
        <v>681</v>
      </c>
      <c r="D242" s="80" t="s">
        <v>286</v>
      </c>
      <c r="E242" s="81" t="s">
        <v>47</v>
      </c>
      <c r="F242" s="82">
        <v>61</v>
      </c>
      <c r="G242" s="81">
        <v>23060</v>
      </c>
      <c r="H242" s="74">
        <v>94</v>
      </c>
      <c r="I242" s="143">
        <v>3.7499999999999999E-2</v>
      </c>
      <c r="J242" s="149">
        <f t="shared" si="64"/>
        <v>864.75</v>
      </c>
      <c r="K242" s="145">
        <f t="shared" si="65"/>
        <v>870</v>
      </c>
      <c r="L242" s="150" t="e">
        <f t="shared" si="66"/>
        <v>#REF!</v>
      </c>
      <c r="M242" s="145" t="e">
        <f>VLOOKUP(E242,#REF!,2,FALSE)</f>
        <v>#REF!</v>
      </c>
      <c r="N242" s="79">
        <v>0</v>
      </c>
      <c r="O242" s="145" t="e">
        <f t="shared" si="63"/>
        <v>#REF!</v>
      </c>
      <c r="P242" s="147"/>
      <c r="T242" s="151"/>
    </row>
    <row r="243" spans="1:20" s="148" customFormat="1">
      <c r="A243" s="71">
        <v>218</v>
      </c>
      <c r="B243" s="152" t="s">
        <v>422</v>
      </c>
      <c r="C243" s="122" t="s">
        <v>682</v>
      </c>
      <c r="D243" s="80" t="s">
        <v>506</v>
      </c>
      <c r="E243" s="81" t="s">
        <v>47</v>
      </c>
      <c r="F243" s="82">
        <v>307</v>
      </c>
      <c r="G243" s="81">
        <v>23310</v>
      </c>
      <c r="H243" s="74">
        <v>98</v>
      </c>
      <c r="I243" s="143">
        <v>0.05</v>
      </c>
      <c r="J243" s="149">
        <f t="shared" si="64"/>
        <v>1165.5</v>
      </c>
      <c r="K243" s="145">
        <f t="shared" si="65"/>
        <v>1170</v>
      </c>
      <c r="L243" s="150" t="e">
        <f t="shared" si="66"/>
        <v>#REF!</v>
      </c>
      <c r="M243" s="145" t="e">
        <f>VLOOKUP(E243,#REF!,2,FALSE)</f>
        <v>#REF!</v>
      </c>
      <c r="N243" s="79">
        <v>0</v>
      </c>
      <c r="O243" s="145" t="e">
        <f t="shared" si="63"/>
        <v>#REF!</v>
      </c>
      <c r="P243" s="147"/>
      <c r="T243" s="151"/>
    </row>
    <row r="244" spans="1:20" s="148" customFormat="1">
      <c r="A244" s="71">
        <v>219</v>
      </c>
      <c r="B244" s="152" t="s">
        <v>211</v>
      </c>
      <c r="C244" s="124" t="s">
        <v>683</v>
      </c>
      <c r="D244" s="80" t="s">
        <v>295</v>
      </c>
      <c r="E244" s="81" t="s">
        <v>796</v>
      </c>
      <c r="F244" s="82">
        <v>313</v>
      </c>
      <c r="G244" s="81">
        <v>15540</v>
      </c>
      <c r="H244" s="74">
        <v>92</v>
      </c>
      <c r="I244" s="143">
        <v>3.5000000000000003E-2</v>
      </c>
      <c r="J244" s="149">
        <f t="shared" si="64"/>
        <v>543.90000000000009</v>
      </c>
      <c r="K244" s="145">
        <f t="shared" si="65"/>
        <v>550</v>
      </c>
      <c r="L244" s="150" t="e">
        <f t="shared" si="66"/>
        <v>#REF!</v>
      </c>
      <c r="M244" s="145" t="e">
        <f>VLOOKUP(E244,#REF!,2,FALSE)</f>
        <v>#REF!</v>
      </c>
      <c r="N244" s="79">
        <v>0</v>
      </c>
      <c r="O244" s="145" t="e">
        <f t="shared" si="63"/>
        <v>#REF!</v>
      </c>
      <c r="P244" s="147"/>
      <c r="T244" s="151"/>
    </row>
    <row r="245" spans="1:20" s="148" customFormat="1">
      <c r="A245" s="71">
        <v>220</v>
      </c>
      <c r="B245" s="152" t="s">
        <v>423</v>
      </c>
      <c r="C245" s="124" t="s">
        <v>684</v>
      </c>
      <c r="D245" s="80" t="s">
        <v>280</v>
      </c>
      <c r="E245" s="81" t="s">
        <v>796</v>
      </c>
      <c r="F245" s="82">
        <v>314</v>
      </c>
      <c r="G245" s="81">
        <v>15400</v>
      </c>
      <c r="H245" s="74">
        <v>95</v>
      </c>
      <c r="I245" s="143">
        <v>0.04</v>
      </c>
      <c r="J245" s="149">
        <f t="shared" si="64"/>
        <v>616</v>
      </c>
      <c r="K245" s="145">
        <f t="shared" si="65"/>
        <v>620</v>
      </c>
      <c r="L245" s="150" t="e">
        <f t="shared" si="66"/>
        <v>#REF!</v>
      </c>
      <c r="M245" s="145" t="e">
        <f>VLOOKUP(E245,#REF!,2,FALSE)</f>
        <v>#REF!</v>
      </c>
      <c r="N245" s="79">
        <v>0</v>
      </c>
      <c r="O245" s="145" t="e">
        <f t="shared" si="63"/>
        <v>#REF!</v>
      </c>
      <c r="P245" s="147"/>
      <c r="T245" s="151"/>
    </row>
    <row r="246" spans="1:20" s="148" customFormat="1">
      <c r="A246" s="71">
        <v>221</v>
      </c>
      <c r="B246" s="152" t="s">
        <v>424</v>
      </c>
      <c r="C246" s="124" t="s">
        <v>685</v>
      </c>
      <c r="D246" s="80" t="s">
        <v>293</v>
      </c>
      <c r="E246" s="81" t="s">
        <v>796</v>
      </c>
      <c r="F246" s="82">
        <v>319</v>
      </c>
      <c r="G246" s="81">
        <v>13800</v>
      </c>
      <c r="H246" s="74">
        <v>97</v>
      </c>
      <c r="I246" s="143">
        <v>0.04</v>
      </c>
      <c r="J246" s="149">
        <f t="shared" si="64"/>
        <v>552</v>
      </c>
      <c r="K246" s="145">
        <f t="shared" si="65"/>
        <v>560</v>
      </c>
      <c r="L246" s="150" t="e">
        <f t="shared" si="66"/>
        <v>#REF!</v>
      </c>
      <c r="M246" s="145" t="e">
        <f>VLOOKUP(E246,#REF!,2,FALSE)</f>
        <v>#REF!</v>
      </c>
      <c r="N246" s="79">
        <v>0</v>
      </c>
      <c r="O246" s="145" t="e">
        <f t="shared" si="63"/>
        <v>#REF!</v>
      </c>
      <c r="P246" s="147"/>
      <c r="T246" s="151"/>
    </row>
    <row r="247" spans="1:20" s="148" customFormat="1">
      <c r="A247" s="71">
        <v>222</v>
      </c>
      <c r="B247" s="152" t="s">
        <v>425</v>
      </c>
      <c r="C247" s="124" t="s">
        <v>686</v>
      </c>
      <c r="D247" s="80" t="s">
        <v>294</v>
      </c>
      <c r="E247" s="81" t="s">
        <v>796</v>
      </c>
      <c r="F247" s="82">
        <v>327</v>
      </c>
      <c r="G247" s="81">
        <v>12760</v>
      </c>
      <c r="H247" s="74">
        <v>95</v>
      </c>
      <c r="I247" s="143">
        <v>0.04</v>
      </c>
      <c r="J247" s="149">
        <f t="shared" si="64"/>
        <v>510.40000000000003</v>
      </c>
      <c r="K247" s="145">
        <f t="shared" si="65"/>
        <v>520</v>
      </c>
      <c r="L247" s="150" t="e">
        <f t="shared" si="66"/>
        <v>#REF!</v>
      </c>
      <c r="M247" s="145" t="e">
        <f>VLOOKUP(E247,#REF!,2,FALSE)</f>
        <v>#REF!</v>
      </c>
      <c r="N247" s="75">
        <v>5</v>
      </c>
      <c r="O247" s="145" t="e">
        <f>L247+N247</f>
        <v>#REF!</v>
      </c>
      <c r="P247" s="147"/>
      <c r="T247" s="151"/>
    </row>
    <row r="248" spans="1:20" s="148" customFormat="1">
      <c r="A248" s="71">
        <v>223</v>
      </c>
      <c r="B248" s="152" t="s">
        <v>426</v>
      </c>
      <c r="C248" s="124" t="s">
        <v>687</v>
      </c>
      <c r="D248" s="80" t="s">
        <v>297</v>
      </c>
      <c r="E248" s="81" t="s">
        <v>796</v>
      </c>
      <c r="F248" s="82">
        <v>328</v>
      </c>
      <c r="G248" s="81">
        <v>12760</v>
      </c>
      <c r="H248" s="74">
        <v>92</v>
      </c>
      <c r="I248" s="143">
        <v>3.5000000000000003E-2</v>
      </c>
      <c r="J248" s="149">
        <f t="shared" si="64"/>
        <v>446.6</v>
      </c>
      <c r="K248" s="145">
        <f t="shared" si="65"/>
        <v>450</v>
      </c>
      <c r="L248" s="150" t="e">
        <f t="shared" si="66"/>
        <v>#REF!</v>
      </c>
      <c r="M248" s="145" t="e">
        <f>VLOOKUP(E248,#REF!,2,FALSE)</f>
        <v>#REF!</v>
      </c>
      <c r="N248" s="75">
        <v>75</v>
      </c>
      <c r="O248" s="145" t="e">
        <f t="shared" ref="O248:O255" si="67">L248+N248</f>
        <v>#REF!</v>
      </c>
      <c r="P248" s="147"/>
      <c r="T248" s="151"/>
    </row>
    <row r="249" spans="1:20" s="148" customFormat="1">
      <c r="A249" s="71">
        <v>224</v>
      </c>
      <c r="B249" s="152" t="s">
        <v>427</v>
      </c>
      <c r="C249" s="124" t="s">
        <v>688</v>
      </c>
      <c r="D249" s="80" t="s">
        <v>297</v>
      </c>
      <c r="E249" s="81" t="s">
        <v>796</v>
      </c>
      <c r="F249" s="82">
        <v>329</v>
      </c>
      <c r="G249" s="81">
        <v>11280</v>
      </c>
      <c r="H249" s="74">
        <v>97</v>
      </c>
      <c r="I249" s="143">
        <v>0.04</v>
      </c>
      <c r="J249" s="149">
        <f t="shared" si="64"/>
        <v>451.2</v>
      </c>
      <c r="K249" s="145">
        <f t="shared" si="65"/>
        <v>460</v>
      </c>
      <c r="L249" s="150" t="e">
        <f t="shared" si="66"/>
        <v>#REF!</v>
      </c>
      <c r="M249" s="145" t="e">
        <f>VLOOKUP(E249,#REF!,2,FALSE)</f>
        <v>#REF!</v>
      </c>
      <c r="N249" s="75">
        <v>1545</v>
      </c>
      <c r="O249" s="145" t="e">
        <f t="shared" si="67"/>
        <v>#REF!</v>
      </c>
      <c r="P249" s="147"/>
      <c r="T249" s="151"/>
    </row>
    <row r="250" spans="1:20" s="148" customFormat="1">
      <c r="A250" s="71">
        <v>225</v>
      </c>
      <c r="B250" s="152" t="s">
        <v>428</v>
      </c>
      <c r="C250" s="124" t="s">
        <v>689</v>
      </c>
      <c r="D250" s="80" t="s">
        <v>297</v>
      </c>
      <c r="E250" s="81" t="s">
        <v>796</v>
      </c>
      <c r="F250" s="82">
        <v>330</v>
      </c>
      <c r="G250" s="81">
        <v>11280</v>
      </c>
      <c r="H250" s="74">
        <v>94</v>
      </c>
      <c r="I250" s="143">
        <v>3.7499999999999999E-2</v>
      </c>
      <c r="J250" s="149">
        <f t="shared" si="64"/>
        <v>423</v>
      </c>
      <c r="K250" s="145">
        <f t="shared" si="65"/>
        <v>430</v>
      </c>
      <c r="L250" s="150" t="e">
        <f t="shared" si="66"/>
        <v>#REF!</v>
      </c>
      <c r="M250" s="145" t="e">
        <f>VLOOKUP(E250,#REF!,2,FALSE)</f>
        <v>#REF!</v>
      </c>
      <c r="N250" s="75">
        <v>1575</v>
      </c>
      <c r="O250" s="145" t="e">
        <f t="shared" si="67"/>
        <v>#REF!</v>
      </c>
      <c r="P250" s="147"/>
      <c r="T250" s="151"/>
    </row>
    <row r="251" spans="1:20" s="148" customFormat="1">
      <c r="A251" s="71">
        <v>226</v>
      </c>
      <c r="B251" s="152" t="s">
        <v>429</v>
      </c>
      <c r="C251" s="124" t="s">
        <v>690</v>
      </c>
      <c r="D251" s="80" t="s">
        <v>297</v>
      </c>
      <c r="E251" s="81" t="s">
        <v>796</v>
      </c>
      <c r="F251" s="82">
        <v>331</v>
      </c>
      <c r="G251" s="81">
        <v>11280</v>
      </c>
      <c r="H251" s="74">
        <v>92</v>
      </c>
      <c r="I251" s="143">
        <v>3.5000000000000003E-2</v>
      </c>
      <c r="J251" s="149">
        <f t="shared" si="64"/>
        <v>394.8</v>
      </c>
      <c r="K251" s="145">
        <f t="shared" si="65"/>
        <v>400</v>
      </c>
      <c r="L251" s="150" t="e">
        <f t="shared" si="66"/>
        <v>#REF!</v>
      </c>
      <c r="M251" s="145" t="e">
        <f>VLOOKUP(E251,#REF!,2,FALSE)</f>
        <v>#REF!</v>
      </c>
      <c r="N251" s="75">
        <v>1605</v>
      </c>
      <c r="O251" s="145" t="e">
        <f t="shared" si="67"/>
        <v>#REF!</v>
      </c>
      <c r="P251" s="147"/>
      <c r="T251" s="151"/>
    </row>
    <row r="252" spans="1:20" s="148" customFormat="1">
      <c r="A252" s="71">
        <v>227</v>
      </c>
      <c r="B252" s="156" t="s">
        <v>802</v>
      </c>
      <c r="D252" s="80" t="s">
        <v>297</v>
      </c>
      <c r="E252" s="81" t="s">
        <v>796</v>
      </c>
      <c r="F252" s="82">
        <v>343</v>
      </c>
      <c r="G252" s="81">
        <v>11280</v>
      </c>
      <c r="H252" s="74">
        <v>92</v>
      </c>
      <c r="I252" s="143">
        <v>1.0349999999999999</v>
      </c>
      <c r="J252" s="149">
        <f t="shared" si="64"/>
        <v>11674.8</v>
      </c>
      <c r="K252" s="145">
        <f t="shared" si="65"/>
        <v>11680</v>
      </c>
      <c r="L252" s="150" t="e">
        <f t="shared" si="66"/>
        <v>#REF!</v>
      </c>
      <c r="M252" s="145" t="e">
        <f>VLOOKUP(E252,#REF!,2,FALSE)</f>
        <v>#REF!</v>
      </c>
      <c r="N252" s="75">
        <v>1606</v>
      </c>
      <c r="O252" s="145" t="e">
        <f t="shared" si="67"/>
        <v>#REF!</v>
      </c>
      <c r="P252" s="147"/>
      <c r="T252" s="151"/>
    </row>
    <row r="253" spans="1:20" s="148" customFormat="1">
      <c r="A253" s="71">
        <v>228</v>
      </c>
      <c r="B253" s="152" t="s">
        <v>431</v>
      </c>
      <c r="C253" s="124" t="s">
        <v>692</v>
      </c>
      <c r="D253" s="80" t="s">
        <v>297</v>
      </c>
      <c r="E253" s="81" t="s">
        <v>796</v>
      </c>
      <c r="F253" s="82">
        <v>344</v>
      </c>
      <c r="G253" s="81">
        <v>11280</v>
      </c>
      <c r="H253" s="74">
        <v>98</v>
      </c>
      <c r="I253" s="143">
        <v>0.05</v>
      </c>
      <c r="J253" s="149">
        <f t="shared" si="64"/>
        <v>564</v>
      </c>
      <c r="K253" s="145">
        <f t="shared" si="65"/>
        <v>570</v>
      </c>
      <c r="L253" s="150" t="e">
        <f t="shared" si="66"/>
        <v>#REF!</v>
      </c>
      <c r="M253" s="145" t="e">
        <f>VLOOKUP(E253,#REF!,2,FALSE)</f>
        <v>#REF!</v>
      </c>
      <c r="N253" s="75">
        <v>1435</v>
      </c>
      <c r="O253" s="145" t="e">
        <f t="shared" si="67"/>
        <v>#REF!</v>
      </c>
      <c r="P253" s="147"/>
      <c r="T253" s="151"/>
    </row>
    <row r="254" spans="1:20" s="148" customFormat="1">
      <c r="A254" s="71">
        <v>229</v>
      </c>
      <c r="B254" s="152" t="s">
        <v>432</v>
      </c>
      <c r="C254" s="124" t="s">
        <v>693</v>
      </c>
      <c r="D254" s="80" t="s">
        <v>297</v>
      </c>
      <c r="E254" s="81" t="s">
        <v>796</v>
      </c>
      <c r="F254" s="82">
        <v>345</v>
      </c>
      <c r="G254" s="81">
        <v>11280</v>
      </c>
      <c r="H254" s="74">
        <v>95</v>
      </c>
      <c r="I254" s="143">
        <v>0.04</v>
      </c>
      <c r="J254" s="149">
        <f t="shared" si="64"/>
        <v>451.2</v>
      </c>
      <c r="K254" s="145">
        <f t="shared" si="65"/>
        <v>460</v>
      </c>
      <c r="L254" s="150" t="e">
        <f t="shared" si="66"/>
        <v>#REF!</v>
      </c>
      <c r="M254" s="145" t="e">
        <f>VLOOKUP(E254,#REF!,2,FALSE)</f>
        <v>#REF!</v>
      </c>
      <c r="N254" s="75">
        <v>1545</v>
      </c>
      <c r="O254" s="145" t="e">
        <f t="shared" si="67"/>
        <v>#REF!</v>
      </c>
      <c r="P254" s="147"/>
      <c r="T254" s="151"/>
    </row>
    <row r="255" spans="1:20" s="148" customFormat="1">
      <c r="A255" s="71">
        <v>230</v>
      </c>
      <c r="B255" s="152" t="s">
        <v>433</v>
      </c>
      <c r="C255" s="92">
        <v>1679900273144</v>
      </c>
      <c r="D255" s="80" t="s">
        <v>297</v>
      </c>
      <c r="E255" s="81" t="s">
        <v>796</v>
      </c>
      <c r="F255" s="82">
        <v>346</v>
      </c>
      <c r="G255" s="81">
        <v>11280</v>
      </c>
      <c r="H255" s="74">
        <v>97</v>
      </c>
      <c r="I255" s="143">
        <v>0</v>
      </c>
      <c r="J255" s="149">
        <f t="shared" si="64"/>
        <v>0</v>
      </c>
      <c r="K255" s="145">
        <f t="shared" si="65"/>
        <v>0</v>
      </c>
      <c r="L255" s="150" t="e">
        <f t="shared" si="66"/>
        <v>#REF!</v>
      </c>
      <c r="M255" s="145" t="e">
        <f>VLOOKUP(E255,#REF!,2,FALSE)</f>
        <v>#REF!</v>
      </c>
      <c r="N255" s="75">
        <v>2000</v>
      </c>
      <c r="O255" s="145" t="e">
        <f t="shared" si="67"/>
        <v>#REF!</v>
      </c>
      <c r="P255" s="147"/>
      <c r="T255" s="151"/>
    </row>
    <row r="256" spans="1:20" s="148" customFormat="1">
      <c r="A256" s="71"/>
      <c r="B256" s="152"/>
      <c r="C256" s="153"/>
      <c r="D256" s="86" t="s">
        <v>513</v>
      </c>
      <c r="E256" s="81"/>
      <c r="F256" s="82"/>
      <c r="G256" s="81"/>
      <c r="H256" s="74"/>
      <c r="I256" s="143"/>
      <c r="J256" s="149"/>
      <c r="K256" s="145"/>
      <c r="L256" s="150"/>
      <c r="M256" s="145"/>
      <c r="N256" s="75"/>
      <c r="O256" s="145"/>
      <c r="P256" s="147"/>
      <c r="T256" s="151"/>
    </row>
    <row r="257" spans="1:20" s="148" customFormat="1">
      <c r="A257" s="71">
        <v>231</v>
      </c>
      <c r="B257" s="152" t="s">
        <v>214</v>
      </c>
      <c r="C257" s="122" t="s">
        <v>694</v>
      </c>
      <c r="D257" s="80" t="s">
        <v>57</v>
      </c>
      <c r="E257" s="81" t="s">
        <v>44</v>
      </c>
      <c r="F257" s="82">
        <v>124</v>
      </c>
      <c r="G257" s="81">
        <v>18410</v>
      </c>
      <c r="H257" s="74">
        <v>97.62</v>
      </c>
      <c r="I257" s="143">
        <v>4.3200000000000002E-2</v>
      </c>
      <c r="J257" s="149">
        <f t="shared" ref="J257:J275" si="68">I257*G257</f>
        <v>795.31200000000001</v>
      </c>
      <c r="K257" s="145">
        <f t="shared" ref="K257:K275" si="69">ROUNDUP(J257,-1)</f>
        <v>800</v>
      </c>
      <c r="L257" s="150" t="e">
        <f t="shared" ref="L257:L275" si="70">IF(K257+G257&gt;M257,M257,K257+G257)</f>
        <v>#REF!</v>
      </c>
      <c r="M257" s="145" t="e">
        <f>VLOOKUP(E257,#REF!,2,FALSE)</f>
        <v>#REF!</v>
      </c>
      <c r="N257" s="79">
        <v>0</v>
      </c>
      <c r="O257" s="145" t="e">
        <f t="shared" ref="O257:O271" si="71">L257+N257</f>
        <v>#REF!</v>
      </c>
      <c r="P257" s="147"/>
      <c r="T257" s="151"/>
    </row>
    <row r="258" spans="1:20" s="148" customFormat="1">
      <c r="A258" s="71">
        <v>232</v>
      </c>
      <c r="B258" s="152" t="s">
        <v>215</v>
      </c>
      <c r="C258" s="122" t="s">
        <v>695</v>
      </c>
      <c r="D258" s="80" t="s">
        <v>57</v>
      </c>
      <c r="E258" s="81" t="s">
        <v>44</v>
      </c>
      <c r="F258" s="82">
        <v>138</v>
      </c>
      <c r="G258" s="81">
        <v>18410</v>
      </c>
      <c r="H258" s="74">
        <v>94.4</v>
      </c>
      <c r="I258" s="143">
        <v>0.04</v>
      </c>
      <c r="J258" s="149">
        <f t="shared" si="68"/>
        <v>736.4</v>
      </c>
      <c r="K258" s="145">
        <f t="shared" si="69"/>
        <v>740</v>
      </c>
      <c r="L258" s="150" t="e">
        <f t="shared" si="70"/>
        <v>#REF!</v>
      </c>
      <c r="M258" s="145" t="e">
        <f>VLOOKUP(E258,#REF!,2,FALSE)</f>
        <v>#REF!</v>
      </c>
      <c r="N258" s="79">
        <v>0</v>
      </c>
      <c r="O258" s="145" t="e">
        <f t="shared" si="71"/>
        <v>#REF!</v>
      </c>
      <c r="P258" s="147"/>
      <c r="T258" s="151"/>
    </row>
    <row r="259" spans="1:20" s="148" customFormat="1">
      <c r="A259" s="71">
        <v>233</v>
      </c>
      <c r="B259" s="152" t="s">
        <v>216</v>
      </c>
      <c r="C259" s="122" t="s">
        <v>696</v>
      </c>
      <c r="D259" s="80" t="s">
        <v>504</v>
      </c>
      <c r="E259" s="81" t="s">
        <v>44</v>
      </c>
      <c r="F259" s="82">
        <v>172</v>
      </c>
      <c r="G259" s="81">
        <v>16890</v>
      </c>
      <c r="H259" s="74">
        <v>91.64</v>
      </c>
      <c r="I259" s="143">
        <v>0.04</v>
      </c>
      <c r="J259" s="149">
        <f t="shared" si="68"/>
        <v>675.6</v>
      </c>
      <c r="K259" s="145">
        <f t="shared" si="69"/>
        <v>680</v>
      </c>
      <c r="L259" s="150" t="e">
        <f t="shared" si="70"/>
        <v>#REF!</v>
      </c>
      <c r="M259" s="145" t="e">
        <f>VLOOKUP(E259,#REF!,2,FALSE)</f>
        <v>#REF!</v>
      </c>
      <c r="N259" s="79">
        <v>0</v>
      </c>
      <c r="O259" s="145" t="e">
        <f t="shared" si="71"/>
        <v>#REF!</v>
      </c>
      <c r="P259" s="147"/>
      <c r="T259" s="151"/>
    </row>
    <row r="260" spans="1:20" s="148" customFormat="1">
      <c r="A260" s="104">
        <v>234</v>
      </c>
      <c r="B260" s="159" t="s">
        <v>434</v>
      </c>
      <c r="C260" s="139" t="s">
        <v>697</v>
      </c>
      <c r="D260" s="120" t="s">
        <v>283</v>
      </c>
      <c r="E260" s="105" t="s">
        <v>47</v>
      </c>
      <c r="F260" s="121">
        <v>553</v>
      </c>
      <c r="G260" s="105">
        <v>20300</v>
      </c>
      <c r="H260" s="106">
        <v>97</v>
      </c>
      <c r="I260" s="160">
        <v>4.3200000000000002E-2</v>
      </c>
      <c r="J260" s="161">
        <f t="shared" si="68"/>
        <v>876.96</v>
      </c>
      <c r="K260" s="162">
        <f t="shared" si="69"/>
        <v>880</v>
      </c>
      <c r="L260" s="163" t="e">
        <f t="shared" si="70"/>
        <v>#REF!</v>
      </c>
      <c r="M260" s="162" t="e">
        <f>VLOOKUP(E260,#REF!,2,FALSE)</f>
        <v>#REF!</v>
      </c>
      <c r="N260" s="119">
        <v>0</v>
      </c>
      <c r="O260" s="162" t="e">
        <f t="shared" si="71"/>
        <v>#REF!</v>
      </c>
      <c r="P260" s="164"/>
      <c r="T260" s="151"/>
    </row>
    <row r="261" spans="1:20" s="148" customFormat="1">
      <c r="A261" s="71">
        <v>235</v>
      </c>
      <c r="B261" s="152" t="s">
        <v>217</v>
      </c>
      <c r="C261" s="124" t="s">
        <v>698</v>
      </c>
      <c r="D261" s="80" t="s">
        <v>57</v>
      </c>
      <c r="E261" s="81" t="s">
        <v>44</v>
      </c>
      <c r="F261" s="82">
        <v>174</v>
      </c>
      <c r="G261" s="81">
        <v>15820</v>
      </c>
      <c r="H261" s="74">
        <v>94.4</v>
      </c>
      <c r="I261" s="143">
        <v>0.04</v>
      </c>
      <c r="J261" s="149">
        <f t="shared" si="68"/>
        <v>632.80000000000007</v>
      </c>
      <c r="K261" s="145">
        <f t="shared" si="69"/>
        <v>640</v>
      </c>
      <c r="L261" s="150" t="e">
        <f t="shared" si="70"/>
        <v>#REF!</v>
      </c>
      <c r="M261" s="145" t="e">
        <f>VLOOKUP(E261,#REF!,2,FALSE)</f>
        <v>#REF!</v>
      </c>
      <c r="N261" s="79">
        <v>0</v>
      </c>
      <c r="O261" s="145" t="e">
        <f t="shared" si="71"/>
        <v>#REF!</v>
      </c>
      <c r="P261" s="147"/>
      <c r="T261" s="151"/>
    </row>
    <row r="262" spans="1:20" s="148" customFormat="1">
      <c r="A262" s="71">
        <v>236</v>
      </c>
      <c r="B262" s="152" t="s">
        <v>212</v>
      </c>
      <c r="C262" s="122" t="s">
        <v>699</v>
      </c>
      <c r="D262" s="80" t="s">
        <v>286</v>
      </c>
      <c r="E262" s="81" t="s">
        <v>47</v>
      </c>
      <c r="F262" s="82">
        <v>75</v>
      </c>
      <c r="G262" s="81">
        <v>23350</v>
      </c>
      <c r="H262" s="74">
        <v>97.3</v>
      </c>
      <c r="I262" s="143">
        <v>4.3200000000000002E-2</v>
      </c>
      <c r="J262" s="149">
        <f t="shared" si="68"/>
        <v>1008.72</v>
      </c>
      <c r="K262" s="145">
        <f t="shared" si="69"/>
        <v>1010</v>
      </c>
      <c r="L262" s="150" t="e">
        <f t="shared" si="70"/>
        <v>#REF!</v>
      </c>
      <c r="M262" s="145" t="e">
        <f>VLOOKUP(E262,#REF!,2,FALSE)</f>
        <v>#REF!</v>
      </c>
      <c r="N262" s="79">
        <v>0</v>
      </c>
      <c r="O262" s="145" t="e">
        <f t="shared" si="71"/>
        <v>#REF!</v>
      </c>
      <c r="P262" s="147"/>
      <c r="T262" s="151"/>
    </row>
    <row r="263" spans="1:20" s="148" customFormat="1">
      <c r="A263" s="71">
        <v>237</v>
      </c>
      <c r="B263" s="152" t="s">
        <v>213</v>
      </c>
      <c r="C263" s="122" t="s">
        <v>700</v>
      </c>
      <c r="D263" s="80" t="s">
        <v>286</v>
      </c>
      <c r="E263" s="81" t="s">
        <v>47</v>
      </c>
      <c r="F263" s="82">
        <v>91</v>
      </c>
      <c r="G263" s="81">
        <v>23680</v>
      </c>
      <c r="H263" s="74">
        <v>93</v>
      </c>
      <c r="I263" s="143">
        <v>0.04</v>
      </c>
      <c r="J263" s="149">
        <f t="shared" si="68"/>
        <v>947.2</v>
      </c>
      <c r="K263" s="145">
        <f t="shared" si="69"/>
        <v>950</v>
      </c>
      <c r="L263" s="150" t="e">
        <f t="shared" si="70"/>
        <v>#REF!</v>
      </c>
      <c r="M263" s="145" t="e">
        <f>VLOOKUP(E263,#REF!,2,FALSE)</f>
        <v>#REF!</v>
      </c>
      <c r="N263" s="79">
        <v>0</v>
      </c>
      <c r="O263" s="145" t="e">
        <f t="shared" si="71"/>
        <v>#REF!</v>
      </c>
      <c r="P263" s="147"/>
      <c r="T263" s="151"/>
    </row>
    <row r="264" spans="1:20" s="148" customFormat="1">
      <c r="A264" s="71">
        <v>238</v>
      </c>
      <c r="B264" s="152" t="s">
        <v>218</v>
      </c>
      <c r="C264" s="122" t="s">
        <v>701</v>
      </c>
      <c r="D264" s="80" t="s">
        <v>506</v>
      </c>
      <c r="E264" s="81" t="s">
        <v>47</v>
      </c>
      <c r="F264" s="82">
        <v>555</v>
      </c>
      <c r="G264" s="81">
        <v>23540</v>
      </c>
      <c r="H264" s="74">
        <v>93.4</v>
      </c>
      <c r="I264" s="143">
        <v>0.04</v>
      </c>
      <c r="J264" s="149">
        <f t="shared" si="68"/>
        <v>941.6</v>
      </c>
      <c r="K264" s="145">
        <f t="shared" si="69"/>
        <v>950</v>
      </c>
      <c r="L264" s="150" t="e">
        <f t="shared" si="70"/>
        <v>#REF!</v>
      </c>
      <c r="M264" s="145" t="e">
        <f>VLOOKUP(E264,#REF!,2,FALSE)</f>
        <v>#REF!</v>
      </c>
      <c r="N264" s="79">
        <v>0</v>
      </c>
      <c r="O264" s="145" t="e">
        <f t="shared" si="71"/>
        <v>#REF!</v>
      </c>
      <c r="P264" s="147"/>
      <c r="T264" s="151"/>
    </row>
    <row r="265" spans="1:20" s="148" customFormat="1">
      <c r="A265" s="71">
        <v>239</v>
      </c>
      <c r="B265" s="152" t="s">
        <v>435</v>
      </c>
      <c r="C265" s="124" t="s">
        <v>702</v>
      </c>
      <c r="D265" s="80" t="s">
        <v>295</v>
      </c>
      <c r="E265" s="81" t="s">
        <v>796</v>
      </c>
      <c r="F265" s="82">
        <v>561</v>
      </c>
      <c r="G265" s="81">
        <v>15570</v>
      </c>
      <c r="H265" s="74">
        <v>94.2</v>
      </c>
      <c r="I265" s="143">
        <v>0.04</v>
      </c>
      <c r="J265" s="149">
        <f t="shared" si="68"/>
        <v>622.80000000000007</v>
      </c>
      <c r="K265" s="145">
        <f t="shared" si="69"/>
        <v>630</v>
      </c>
      <c r="L265" s="150" t="e">
        <f t="shared" si="70"/>
        <v>#REF!</v>
      </c>
      <c r="M265" s="145" t="e">
        <f>VLOOKUP(E265,#REF!,2,FALSE)</f>
        <v>#REF!</v>
      </c>
      <c r="N265" s="79">
        <v>0</v>
      </c>
      <c r="O265" s="145" t="e">
        <f t="shared" si="71"/>
        <v>#REF!</v>
      </c>
      <c r="P265" s="147"/>
      <c r="T265" s="151"/>
    </row>
    <row r="266" spans="1:20" s="148" customFormat="1">
      <c r="A266" s="71">
        <v>240</v>
      </c>
      <c r="B266" s="152" t="s">
        <v>219</v>
      </c>
      <c r="C266" s="124" t="s">
        <v>703</v>
      </c>
      <c r="D266" s="80" t="s">
        <v>280</v>
      </c>
      <c r="E266" s="81" t="s">
        <v>796</v>
      </c>
      <c r="F266" s="82">
        <v>562</v>
      </c>
      <c r="G266" s="81">
        <v>15570</v>
      </c>
      <c r="H266" s="74">
        <v>95.88</v>
      </c>
      <c r="I266" s="143">
        <v>4.3200000000000002E-2</v>
      </c>
      <c r="J266" s="149">
        <f t="shared" si="68"/>
        <v>672.62400000000002</v>
      </c>
      <c r="K266" s="145">
        <f t="shared" si="69"/>
        <v>680</v>
      </c>
      <c r="L266" s="150" t="e">
        <f t="shared" si="70"/>
        <v>#REF!</v>
      </c>
      <c r="M266" s="145" t="e">
        <f>VLOOKUP(E266,#REF!,2,FALSE)</f>
        <v>#REF!</v>
      </c>
      <c r="N266" s="79">
        <v>0</v>
      </c>
      <c r="O266" s="145" t="e">
        <f t="shared" si="71"/>
        <v>#REF!</v>
      </c>
      <c r="P266" s="147"/>
      <c r="T266" s="151"/>
    </row>
    <row r="267" spans="1:20" s="148" customFormat="1">
      <c r="A267" s="71">
        <v>241</v>
      </c>
      <c r="B267" s="152" t="s">
        <v>436</v>
      </c>
      <c r="C267" s="124" t="s">
        <v>704</v>
      </c>
      <c r="D267" s="80" t="s">
        <v>293</v>
      </c>
      <c r="E267" s="81" t="s">
        <v>796</v>
      </c>
      <c r="F267" s="82">
        <v>567</v>
      </c>
      <c r="G267" s="81">
        <v>15570</v>
      </c>
      <c r="H267" s="74">
        <v>93.6</v>
      </c>
      <c r="I267" s="143">
        <v>0.04</v>
      </c>
      <c r="J267" s="149">
        <f t="shared" si="68"/>
        <v>622.80000000000007</v>
      </c>
      <c r="K267" s="145">
        <f t="shared" si="69"/>
        <v>630</v>
      </c>
      <c r="L267" s="150" t="e">
        <f t="shared" si="70"/>
        <v>#REF!</v>
      </c>
      <c r="M267" s="145" t="e">
        <f>VLOOKUP(E267,#REF!,2,FALSE)</f>
        <v>#REF!</v>
      </c>
      <c r="N267" s="79">
        <v>0</v>
      </c>
      <c r="O267" s="145" t="e">
        <f t="shared" si="71"/>
        <v>#REF!</v>
      </c>
      <c r="P267" s="147"/>
      <c r="T267" s="151"/>
    </row>
    <row r="268" spans="1:20" s="148" customFormat="1">
      <c r="A268" s="71">
        <v>242</v>
      </c>
      <c r="B268" s="152" t="s">
        <v>220</v>
      </c>
      <c r="C268" s="124" t="s">
        <v>705</v>
      </c>
      <c r="D268" s="80" t="s">
        <v>296</v>
      </c>
      <c r="E268" s="81" t="s">
        <v>796</v>
      </c>
      <c r="F268" s="82">
        <v>568</v>
      </c>
      <c r="G268" s="81">
        <v>15720</v>
      </c>
      <c r="H268" s="74">
        <v>94.4</v>
      </c>
      <c r="I268" s="143">
        <v>0.04</v>
      </c>
      <c r="J268" s="149">
        <f t="shared" si="68"/>
        <v>628.80000000000007</v>
      </c>
      <c r="K268" s="145">
        <f t="shared" si="69"/>
        <v>630</v>
      </c>
      <c r="L268" s="150" t="e">
        <f t="shared" si="70"/>
        <v>#REF!</v>
      </c>
      <c r="M268" s="145" t="e">
        <f>VLOOKUP(E268,#REF!,2,FALSE)</f>
        <v>#REF!</v>
      </c>
      <c r="N268" s="79">
        <v>0</v>
      </c>
      <c r="O268" s="145" t="e">
        <f t="shared" si="71"/>
        <v>#REF!</v>
      </c>
      <c r="P268" s="147"/>
      <c r="T268" s="151"/>
    </row>
    <row r="269" spans="1:20" s="148" customFormat="1">
      <c r="A269" s="71">
        <v>243</v>
      </c>
      <c r="B269" s="152" t="s">
        <v>221</v>
      </c>
      <c r="C269" s="93">
        <v>1900700021388</v>
      </c>
      <c r="D269" s="80" t="s">
        <v>296</v>
      </c>
      <c r="E269" s="81" t="s">
        <v>796</v>
      </c>
      <c r="F269" s="82">
        <v>569</v>
      </c>
      <c r="G269" s="81">
        <v>15100</v>
      </c>
      <c r="H269" s="74">
        <v>98</v>
      </c>
      <c r="I269" s="143">
        <v>4.3200000000000002E-2</v>
      </c>
      <c r="J269" s="149">
        <f t="shared" si="68"/>
        <v>652.32000000000005</v>
      </c>
      <c r="K269" s="145">
        <f t="shared" si="69"/>
        <v>660</v>
      </c>
      <c r="L269" s="150" t="e">
        <f t="shared" si="70"/>
        <v>#REF!</v>
      </c>
      <c r="M269" s="145" t="e">
        <f>VLOOKUP(E269,#REF!,2,FALSE)</f>
        <v>#REF!</v>
      </c>
      <c r="N269" s="79">
        <v>0</v>
      </c>
      <c r="O269" s="145" t="e">
        <f t="shared" si="71"/>
        <v>#REF!</v>
      </c>
      <c r="P269" s="147"/>
      <c r="T269" s="151"/>
    </row>
    <row r="270" spans="1:20" s="148" customFormat="1">
      <c r="A270" s="71">
        <v>244</v>
      </c>
      <c r="B270" s="152" t="s">
        <v>437</v>
      </c>
      <c r="C270" s="124" t="s">
        <v>706</v>
      </c>
      <c r="D270" s="80" t="s">
        <v>294</v>
      </c>
      <c r="E270" s="81" t="s">
        <v>796</v>
      </c>
      <c r="F270" s="82">
        <v>575</v>
      </c>
      <c r="G270" s="81">
        <v>12730</v>
      </c>
      <c r="H270" s="74">
        <v>96.64</v>
      </c>
      <c r="I270" s="143">
        <v>4.3200000000000002E-2</v>
      </c>
      <c r="J270" s="149">
        <f t="shared" si="68"/>
        <v>549.93600000000004</v>
      </c>
      <c r="K270" s="145">
        <f t="shared" si="69"/>
        <v>550</v>
      </c>
      <c r="L270" s="150" t="e">
        <f t="shared" si="70"/>
        <v>#REF!</v>
      </c>
      <c r="M270" s="145" t="e">
        <f>VLOOKUP(E270,#REF!,2,FALSE)</f>
        <v>#REF!</v>
      </c>
      <c r="N270" s="75">
        <v>5</v>
      </c>
      <c r="O270" s="145" t="e">
        <f>L270+N270</f>
        <v>#REF!</v>
      </c>
      <c r="P270" s="147"/>
      <c r="T270" s="151"/>
    </row>
    <row r="271" spans="1:20" s="148" customFormat="1">
      <c r="A271" s="71">
        <v>245</v>
      </c>
      <c r="B271" s="152" t="s">
        <v>222</v>
      </c>
      <c r="C271" s="124" t="s">
        <v>707</v>
      </c>
      <c r="D271" s="80" t="s">
        <v>297</v>
      </c>
      <c r="E271" s="81" t="s">
        <v>796</v>
      </c>
      <c r="F271" s="82">
        <v>576</v>
      </c>
      <c r="G271" s="81">
        <v>12790</v>
      </c>
      <c r="H271" s="74">
        <v>92.24</v>
      </c>
      <c r="I271" s="143">
        <v>0.04</v>
      </c>
      <c r="J271" s="149">
        <f t="shared" si="68"/>
        <v>511.6</v>
      </c>
      <c r="K271" s="145">
        <f t="shared" si="69"/>
        <v>520</v>
      </c>
      <c r="L271" s="150" t="e">
        <f t="shared" si="70"/>
        <v>#REF!</v>
      </c>
      <c r="M271" s="145" t="e">
        <f>VLOOKUP(E271,#REF!,2,FALSE)</f>
        <v>#REF!</v>
      </c>
      <c r="N271" s="79">
        <v>0</v>
      </c>
      <c r="O271" s="145" t="e">
        <f t="shared" si="71"/>
        <v>#REF!</v>
      </c>
      <c r="P271" s="147"/>
      <c r="T271" s="151"/>
    </row>
    <row r="272" spans="1:20" s="148" customFormat="1">
      <c r="A272" s="71">
        <v>246</v>
      </c>
      <c r="B272" s="152" t="s">
        <v>438</v>
      </c>
      <c r="C272" s="124" t="s">
        <v>708</v>
      </c>
      <c r="D272" s="80" t="s">
        <v>297</v>
      </c>
      <c r="E272" s="81" t="s">
        <v>796</v>
      </c>
      <c r="F272" s="82">
        <v>577</v>
      </c>
      <c r="G272" s="81">
        <v>11280</v>
      </c>
      <c r="H272" s="74">
        <v>93.4</v>
      </c>
      <c r="I272" s="143">
        <v>0.04</v>
      </c>
      <c r="J272" s="149">
        <f t="shared" si="68"/>
        <v>451.2</v>
      </c>
      <c r="K272" s="145">
        <f t="shared" si="69"/>
        <v>460</v>
      </c>
      <c r="L272" s="150" t="e">
        <f t="shared" si="70"/>
        <v>#REF!</v>
      </c>
      <c r="M272" s="145" t="e">
        <f>VLOOKUP(E272,#REF!,2,FALSE)</f>
        <v>#REF!</v>
      </c>
      <c r="N272" s="75">
        <v>1545</v>
      </c>
      <c r="O272" s="145" t="e">
        <f>L272+N272</f>
        <v>#REF!</v>
      </c>
      <c r="P272" s="147"/>
      <c r="T272" s="151"/>
    </row>
    <row r="273" spans="1:20" s="148" customFormat="1">
      <c r="A273" s="71">
        <v>247</v>
      </c>
      <c r="B273" s="152" t="s">
        <v>439</v>
      </c>
      <c r="C273" s="124" t="s">
        <v>709</v>
      </c>
      <c r="D273" s="80" t="s">
        <v>297</v>
      </c>
      <c r="E273" s="81" t="s">
        <v>796</v>
      </c>
      <c r="F273" s="82">
        <v>578</v>
      </c>
      <c r="G273" s="81">
        <v>11280</v>
      </c>
      <c r="H273" s="74">
        <v>91.8</v>
      </c>
      <c r="I273" s="143">
        <v>0.04</v>
      </c>
      <c r="J273" s="149">
        <f t="shared" si="68"/>
        <v>451.2</v>
      </c>
      <c r="K273" s="145">
        <f t="shared" si="69"/>
        <v>460</v>
      </c>
      <c r="L273" s="150" t="e">
        <f t="shared" si="70"/>
        <v>#REF!</v>
      </c>
      <c r="M273" s="145" t="e">
        <f>VLOOKUP(E273,#REF!,2,FALSE)</f>
        <v>#REF!</v>
      </c>
      <c r="N273" s="75">
        <v>1545</v>
      </c>
      <c r="O273" s="145" t="e">
        <f t="shared" ref="O273:O275" si="72">L273+N273</f>
        <v>#REF!</v>
      </c>
      <c r="P273" s="147"/>
      <c r="T273" s="151"/>
    </row>
    <row r="274" spans="1:20" s="148" customFormat="1">
      <c r="A274" s="71">
        <v>248</v>
      </c>
      <c r="B274" s="152" t="s">
        <v>440</v>
      </c>
      <c r="C274" s="124" t="s">
        <v>710</v>
      </c>
      <c r="D274" s="80" t="s">
        <v>297</v>
      </c>
      <c r="E274" s="81" t="s">
        <v>796</v>
      </c>
      <c r="F274" s="82">
        <v>579</v>
      </c>
      <c r="G274" s="81">
        <v>11280</v>
      </c>
      <c r="H274" s="74">
        <v>88.4</v>
      </c>
      <c r="I274" s="143">
        <v>0.04</v>
      </c>
      <c r="J274" s="149">
        <f t="shared" si="68"/>
        <v>451.2</v>
      </c>
      <c r="K274" s="145">
        <f t="shared" si="69"/>
        <v>460</v>
      </c>
      <c r="L274" s="150" t="e">
        <f t="shared" si="70"/>
        <v>#REF!</v>
      </c>
      <c r="M274" s="145" t="e">
        <f>VLOOKUP(E274,#REF!,2,FALSE)</f>
        <v>#REF!</v>
      </c>
      <c r="N274" s="75">
        <v>1545</v>
      </c>
      <c r="O274" s="145" t="e">
        <f t="shared" si="72"/>
        <v>#REF!</v>
      </c>
      <c r="P274" s="147"/>
      <c r="T274" s="151"/>
    </row>
    <row r="275" spans="1:20" s="148" customFormat="1">
      <c r="A275" s="71">
        <v>249</v>
      </c>
      <c r="B275" s="152" t="s">
        <v>441</v>
      </c>
      <c r="C275" s="92">
        <v>1840100518126</v>
      </c>
      <c r="D275" s="80" t="s">
        <v>297</v>
      </c>
      <c r="E275" s="81" t="s">
        <v>796</v>
      </c>
      <c r="F275" s="82">
        <v>591</v>
      </c>
      <c r="G275" s="81">
        <v>11280</v>
      </c>
      <c r="H275" s="74">
        <v>91.4</v>
      </c>
      <c r="I275" s="143">
        <v>0</v>
      </c>
      <c r="J275" s="149">
        <f t="shared" si="68"/>
        <v>0</v>
      </c>
      <c r="K275" s="145">
        <f t="shared" si="69"/>
        <v>0</v>
      </c>
      <c r="L275" s="150" t="e">
        <f t="shared" si="70"/>
        <v>#REF!</v>
      </c>
      <c r="M275" s="145" t="e">
        <f>VLOOKUP(E275,#REF!,2,FALSE)</f>
        <v>#REF!</v>
      </c>
      <c r="N275" s="75">
        <v>2000</v>
      </c>
      <c r="O275" s="145" t="e">
        <f t="shared" si="72"/>
        <v>#REF!</v>
      </c>
      <c r="P275" s="147"/>
      <c r="T275" s="151"/>
    </row>
    <row r="276" spans="1:20" s="148" customFormat="1">
      <c r="A276" s="71">
        <v>250</v>
      </c>
      <c r="B276" s="152" t="s">
        <v>827</v>
      </c>
      <c r="C276" s="92"/>
      <c r="D276" s="80" t="s">
        <v>297</v>
      </c>
      <c r="E276" s="81" t="s">
        <v>796</v>
      </c>
      <c r="F276" s="82">
        <v>592</v>
      </c>
      <c r="G276" s="81"/>
      <c r="H276" s="74"/>
      <c r="I276" s="143"/>
      <c r="J276" s="149"/>
      <c r="K276" s="145"/>
      <c r="L276" s="150"/>
      <c r="M276" s="145"/>
      <c r="N276" s="75"/>
      <c r="O276" s="145"/>
      <c r="P276" s="147"/>
      <c r="T276" s="151"/>
    </row>
    <row r="277" spans="1:20" s="148" customFormat="1">
      <c r="A277" s="71"/>
      <c r="B277" s="152"/>
      <c r="C277" s="153"/>
      <c r="D277" s="86" t="s">
        <v>514</v>
      </c>
      <c r="E277" s="81"/>
      <c r="F277" s="82"/>
      <c r="G277" s="81"/>
      <c r="H277" s="74"/>
      <c r="I277" s="143"/>
      <c r="J277" s="149"/>
      <c r="K277" s="145"/>
      <c r="L277" s="150"/>
      <c r="M277" s="145"/>
      <c r="N277" s="75"/>
      <c r="O277" s="145"/>
      <c r="P277" s="147"/>
      <c r="T277" s="151"/>
    </row>
    <row r="278" spans="1:20" s="148" customFormat="1">
      <c r="A278" s="71">
        <v>251</v>
      </c>
      <c r="B278" s="152" t="s">
        <v>442</v>
      </c>
      <c r="C278" s="122" t="s">
        <v>711</v>
      </c>
      <c r="D278" s="80" t="s">
        <v>57</v>
      </c>
      <c r="E278" s="91" t="s">
        <v>44</v>
      </c>
      <c r="F278" s="82">
        <v>120</v>
      </c>
      <c r="G278" s="81">
        <v>18660</v>
      </c>
      <c r="H278" s="74">
        <v>97.5</v>
      </c>
      <c r="I278" s="143">
        <v>4.4999999999999998E-2</v>
      </c>
      <c r="J278" s="149">
        <f t="shared" ref="J278:J296" si="73">I278*G278</f>
        <v>839.69999999999993</v>
      </c>
      <c r="K278" s="145">
        <f t="shared" ref="K278:K296" si="74">ROUNDUP(J278,-1)</f>
        <v>840</v>
      </c>
      <c r="L278" s="150" t="e">
        <f t="shared" ref="L278:L296" si="75">IF(K278+G278&gt;M278,M278,K278+G278)</f>
        <v>#REF!</v>
      </c>
      <c r="M278" s="145" t="e">
        <f>VLOOKUP(E278,#REF!,2,FALSE)</f>
        <v>#REF!</v>
      </c>
      <c r="N278" s="79">
        <v>0</v>
      </c>
      <c r="O278" s="145" t="e">
        <f>L278+N278</f>
        <v>#REF!</v>
      </c>
      <c r="P278" s="147"/>
      <c r="T278" s="151"/>
    </row>
    <row r="279" spans="1:20" s="148" customFormat="1">
      <c r="A279" s="71">
        <v>252</v>
      </c>
      <c r="B279" s="152" t="s">
        <v>225</v>
      </c>
      <c r="C279" s="122" t="s">
        <v>712</v>
      </c>
      <c r="D279" s="80" t="s">
        <v>57</v>
      </c>
      <c r="E279" s="91" t="s">
        <v>44</v>
      </c>
      <c r="F279" s="82">
        <v>279</v>
      </c>
      <c r="G279" s="81">
        <v>17060</v>
      </c>
      <c r="H279" s="74">
        <v>98.5</v>
      </c>
      <c r="I279" s="143">
        <v>0.05</v>
      </c>
      <c r="J279" s="149">
        <f t="shared" si="73"/>
        <v>853</v>
      </c>
      <c r="K279" s="145">
        <f t="shared" si="74"/>
        <v>860</v>
      </c>
      <c r="L279" s="150" t="e">
        <f t="shared" si="75"/>
        <v>#REF!</v>
      </c>
      <c r="M279" s="145" t="e">
        <f>VLOOKUP(E279,#REF!,2,FALSE)</f>
        <v>#REF!</v>
      </c>
      <c r="N279" s="79">
        <v>0</v>
      </c>
      <c r="O279" s="145" t="e">
        <f t="shared" ref="O279:O291" si="76">L279+N279</f>
        <v>#REF!</v>
      </c>
      <c r="P279" s="147"/>
      <c r="T279" s="151"/>
    </row>
    <row r="280" spans="1:20" s="148" customFormat="1">
      <c r="A280" s="71">
        <v>253</v>
      </c>
      <c r="B280" s="152" t="s">
        <v>443</v>
      </c>
      <c r="C280" s="122" t="s">
        <v>713</v>
      </c>
      <c r="D280" s="80" t="s">
        <v>57</v>
      </c>
      <c r="E280" s="91" t="s">
        <v>44</v>
      </c>
      <c r="F280" s="82">
        <v>301</v>
      </c>
      <c r="G280" s="81">
        <v>18730</v>
      </c>
      <c r="H280" s="74">
        <v>98.5</v>
      </c>
      <c r="I280" s="143">
        <v>0.05</v>
      </c>
      <c r="J280" s="149">
        <f t="shared" si="73"/>
        <v>936.5</v>
      </c>
      <c r="K280" s="145">
        <f t="shared" si="74"/>
        <v>940</v>
      </c>
      <c r="L280" s="150" t="e">
        <f t="shared" si="75"/>
        <v>#REF!</v>
      </c>
      <c r="M280" s="145" t="e">
        <f>VLOOKUP(E280,#REF!,2,FALSE)</f>
        <v>#REF!</v>
      </c>
      <c r="N280" s="79">
        <v>0</v>
      </c>
      <c r="O280" s="145" t="e">
        <f t="shared" si="76"/>
        <v>#REF!</v>
      </c>
      <c r="P280" s="147"/>
      <c r="T280" s="151"/>
    </row>
    <row r="281" spans="1:20" s="148" customFormat="1">
      <c r="A281" s="71">
        <v>254</v>
      </c>
      <c r="B281" s="152" t="s">
        <v>444</v>
      </c>
      <c r="C281" s="124" t="s">
        <v>714</v>
      </c>
      <c r="D281" s="80" t="s">
        <v>283</v>
      </c>
      <c r="E281" s="81" t="s">
        <v>47</v>
      </c>
      <c r="F281" s="82">
        <v>987</v>
      </c>
      <c r="G281" s="81">
        <v>21710</v>
      </c>
      <c r="H281" s="74">
        <v>98.5</v>
      </c>
      <c r="I281" s="143">
        <v>0.05</v>
      </c>
      <c r="J281" s="149">
        <f t="shared" si="73"/>
        <v>1085.5</v>
      </c>
      <c r="K281" s="145">
        <f t="shared" si="74"/>
        <v>1090</v>
      </c>
      <c r="L281" s="150" t="e">
        <f t="shared" si="75"/>
        <v>#REF!</v>
      </c>
      <c r="M281" s="145" t="e">
        <f>VLOOKUP(E281,#REF!,2,FALSE)</f>
        <v>#REF!</v>
      </c>
      <c r="N281" s="79">
        <v>0</v>
      </c>
      <c r="O281" s="145" t="e">
        <f t="shared" si="76"/>
        <v>#REF!</v>
      </c>
      <c r="P281" s="147"/>
      <c r="T281" s="151"/>
    </row>
    <row r="282" spans="1:20" s="148" customFormat="1">
      <c r="A282" s="71">
        <v>255</v>
      </c>
      <c r="B282" s="152" t="s">
        <v>226</v>
      </c>
      <c r="C282" s="122" t="s">
        <v>715</v>
      </c>
      <c r="D282" s="80" t="s">
        <v>283</v>
      </c>
      <c r="E282" s="81" t="s">
        <v>47</v>
      </c>
      <c r="F282" s="82">
        <v>988</v>
      </c>
      <c r="G282" s="81">
        <v>21710</v>
      </c>
      <c r="H282" s="74">
        <v>97.2</v>
      </c>
      <c r="I282" s="143">
        <v>0.04</v>
      </c>
      <c r="J282" s="149">
        <f t="shared" si="73"/>
        <v>868.4</v>
      </c>
      <c r="K282" s="145">
        <f t="shared" si="74"/>
        <v>870</v>
      </c>
      <c r="L282" s="150" t="e">
        <f t="shared" si="75"/>
        <v>#REF!</v>
      </c>
      <c r="M282" s="145" t="e">
        <f>VLOOKUP(E282,#REF!,2,FALSE)</f>
        <v>#REF!</v>
      </c>
      <c r="N282" s="79">
        <v>0</v>
      </c>
      <c r="O282" s="145" t="e">
        <f t="shared" si="76"/>
        <v>#REF!</v>
      </c>
      <c r="P282" s="147"/>
      <c r="T282" s="151"/>
    </row>
    <row r="283" spans="1:20" s="148" customFormat="1">
      <c r="A283" s="71">
        <v>256</v>
      </c>
      <c r="B283" s="152" t="s">
        <v>223</v>
      </c>
      <c r="C283" s="122" t="s">
        <v>718</v>
      </c>
      <c r="D283" s="80" t="s">
        <v>286</v>
      </c>
      <c r="E283" s="81" t="s">
        <v>47</v>
      </c>
      <c r="F283" s="82">
        <v>70</v>
      </c>
      <c r="G283" s="81">
        <v>23950</v>
      </c>
      <c r="H283" s="74">
        <v>97</v>
      </c>
      <c r="I283" s="143">
        <v>0.04</v>
      </c>
      <c r="J283" s="149">
        <f t="shared" si="73"/>
        <v>958</v>
      </c>
      <c r="K283" s="145">
        <f t="shared" si="74"/>
        <v>960</v>
      </c>
      <c r="L283" s="150" t="e">
        <f t="shared" si="75"/>
        <v>#REF!</v>
      </c>
      <c r="M283" s="145" t="e">
        <f>VLOOKUP(E283,#REF!,2,FALSE)</f>
        <v>#REF!</v>
      </c>
      <c r="N283" s="79">
        <v>0</v>
      </c>
      <c r="O283" s="145" t="e">
        <f t="shared" si="76"/>
        <v>#REF!</v>
      </c>
      <c r="P283" s="147"/>
      <c r="T283" s="151"/>
    </row>
    <row r="284" spans="1:20" s="148" customFormat="1">
      <c r="A284" s="71">
        <v>257</v>
      </c>
      <c r="B284" s="152" t="s">
        <v>224</v>
      </c>
      <c r="C284" s="122" t="s">
        <v>719</v>
      </c>
      <c r="D284" s="80" t="s">
        <v>286</v>
      </c>
      <c r="E284" s="81" t="s">
        <v>47</v>
      </c>
      <c r="F284" s="82">
        <v>89</v>
      </c>
      <c r="G284" s="81">
        <v>23810</v>
      </c>
      <c r="H284" s="74">
        <v>97</v>
      </c>
      <c r="I284" s="143">
        <v>0.04</v>
      </c>
      <c r="J284" s="149">
        <f t="shared" si="73"/>
        <v>952.4</v>
      </c>
      <c r="K284" s="145">
        <f t="shared" si="74"/>
        <v>960</v>
      </c>
      <c r="L284" s="150" t="e">
        <f t="shared" si="75"/>
        <v>#REF!</v>
      </c>
      <c r="M284" s="145" t="e">
        <f>VLOOKUP(E284,#REF!,2,FALSE)</f>
        <v>#REF!</v>
      </c>
      <c r="N284" s="79">
        <v>0</v>
      </c>
      <c r="O284" s="145" t="e">
        <f t="shared" si="76"/>
        <v>#REF!</v>
      </c>
      <c r="P284" s="147"/>
      <c r="T284" s="151"/>
    </row>
    <row r="285" spans="1:20" s="148" customFormat="1">
      <c r="A285" s="71">
        <v>258</v>
      </c>
      <c r="B285" s="152" t="s">
        <v>445</v>
      </c>
      <c r="C285" s="124" t="s">
        <v>716</v>
      </c>
      <c r="D285" s="80" t="s">
        <v>295</v>
      </c>
      <c r="E285" s="81" t="s">
        <v>796</v>
      </c>
      <c r="F285" s="82">
        <v>995</v>
      </c>
      <c r="G285" s="81">
        <v>15720</v>
      </c>
      <c r="H285" s="74">
        <v>98.5</v>
      </c>
      <c r="I285" s="143">
        <v>0.05</v>
      </c>
      <c r="J285" s="149">
        <f t="shared" si="73"/>
        <v>786</v>
      </c>
      <c r="K285" s="145">
        <f t="shared" si="74"/>
        <v>790</v>
      </c>
      <c r="L285" s="150" t="e">
        <f t="shared" si="75"/>
        <v>#REF!</v>
      </c>
      <c r="M285" s="145" t="e">
        <f>VLOOKUP(E285,#REF!,2,FALSE)</f>
        <v>#REF!</v>
      </c>
      <c r="N285" s="79">
        <v>0</v>
      </c>
      <c r="O285" s="145" t="e">
        <f t="shared" si="76"/>
        <v>#REF!</v>
      </c>
      <c r="P285" s="147"/>
      <c r="T285" s="151"/>
    </row>
    <row r="286" spans="1:20" s="148" customFormat="1">
      <c r="A286" s="71">
        <v>259</v>
      </c>
      <c r="B286" s="152" t="s">
        <v>446</v>
      </c>
      <c r="C286" s="93">
        <v>3540400135001</v>
      </c>
      <c r="D286" s="80" t="s">
        <v>280</v>
      </c>
      <c r="E286" s="81" t="s">
        <v>796</v>
      </c>
      <c r="F286" s="82">
        <v>996</v>
      </c>
      <c r="G286" s="81">
        <v>13800</v>
      </c>
      <c r="H286" s="74">
        <v>81</v>
      </c>
      <c r="I286" s="143">
        <v>2.5000000000000001E-2</v>
      </c>
      <c r="J286" s="149">
        <f t="shared" si="73"/>
        <v>345</v>
      </c>
      <c r="K286" s="145">
        <f t="shared" si="74"/>
        <v>350</v>
      </c>
      <c r="L286" s="150" t="e">
        <f t="shared" si="75"/>
        <v>#REF!</v>
      </c>
      <c r="M286" s="145" t="e">
        <f>VLOOKUP(E286,#REF!,2,FALSE)</f>
        <v>#REF!</v>
      </c>
      <c r="N286" s="79">
        <v>0</v>
      </c>
      <c r="O286" s="145" t="e">
        <f t="shared" si="76"/>
        <v>#REF!</v>
      </c>
      <c r="P286" s="147"/>
      <c r="T286" s="151"/>
    </row>
    <row r="287" spans="1:20" s="148" customFormat="1">
      <c r="A287" s="71">
        <v>260</v>
      </c>
      <c r="B287" s="152" t="s">
        <v>447</v>
      </c>
      <c r="C287" s="124" t="s">
        <v>717</v>
      </c>
      <c r="D287" s="80" t="s">
        <v>280</v>
      </c>
      <c r="E287" s="81" t="s">
        <v>796</v>
      </c>
      <c r="F287" s="82">
        <v>997</v>
      </c>
      <c r="G287" s="81">
        <v>13800</v>
      </c>
      <c r="H287" s="74">
        <v>98.5</v>
      </c>
      <c r="I287" s="143">
        <v>0.05</v>
      </c>
      <c r="J287" s="149">
        <f t="shared" si="73"/>
        <v>690</v>
      </c>
      <c r="K287" s="145">
        <f t="shared" si="74"/>
        <v>690</v>
      </c>
      <c r="L287" s="150" t="e">
        <f t="shared" si="75"/>
        <v>#REF!</v>
      </c>
      <c r="M287" s="145" t="e">
        <f>VLOOKUP(E287,#REF!,2,FALSE)</f>
        <v>#REF!</v>
      </c>
      <c r="N287" s="79">
        <v>0</v>
      </c>
      <c r="O287" s="145" t="e">
        <f t="shared" si="76"/>
        <v>#REF!</v>
      </c>
      <c r="P287" s="147"/>
      <c r="T287" s="151"/>
    </row>
    <row r="288" spans="1:20" s="148" customFormat="1">
      <c r="A288" s="71">
        <v>261</v>
      </c>
      <c r="B288" s="152" t="s">
        <v>227</v>
      </c>
      <c r="C288" s="124" t="s">
        <v>720</v>
      </c>
      <c r="D288" s="80" t="s">
        <v>296</v>
      </c>
      <c r="E288" s="81" t="s">
        <v>796</v>
      </c>
      <c r="F288" s="82">
        <v>1002</v>
      </c>
      <c r="G288" s="81">
        <v>15700</v>
      </c>
      <c r="H288" s="74">
        <v>84.5</v>
      </c>
      <c r="I288" s="143">
        <v>2.75E-2</v>
      </c>
      <c r="J288" s="149">
        <f t="shared" si="73"/>
        <v>431.75</v>
      </c>
      <c r="K288" s="145">
        <f t="shared" si="74"/>
        <v>440</v>
      </c>
      <c r="L288" s="150" t="e">
        <f t="shared" si="75"/>
        <v>#REF!</v>
      </c>
      <c r="M288" s="145" t="e">
        <f>VLOOKUP(E288,#REF!,2,FALSE)</f>
        <v>#REF!</v>
      </c>
      <c r="N288" s="79">
        <v>0</v>
      </c>
      <c r="O288" s="145" t="e">
        <f t="shared" si="76"/>
        <v>#REF!</v>
      </c>
      <c r="P288" s="147"/>
      <c r="T288" s="151"/>
    </row>
    <row r="289" spans="1:20" s="148" customFormat="1">
      <c r="A289" s="71">
        <v>262</v>
      </c>
      <c r="B289" s="152" t="s">
        <v>799</v>
      </c>
      <c r="C289" s="124"/>
      <c r="D289" s="80" t="s">
        <v>296</v>
      </c>
      <c r="E289" s="81" t="s">
        <v>796</v>
      </c>
      <c r="F289" s="82">
        <v>1001</v>
      </c>
      <c r="G289" s="81"/>
      <c r="H289" s="74"/>
      <c r="I289" s="143"/>
      <c r="J289" s="149"/>
      <c r="K289" s="145"/>
      <c r="L289" s="150"/>
      <c r="M289" s="145"/>
      <c r="N289" s="79"/>
      <c r="O289" s="145"/>
      <c r="P289" s="147"/>
      <c r="T289" s="151"/>
    </row>
    <row r="290" spans="1:20" s="148" customFormat="1">
      <c r="A290" s="71">
        <v>263</v>
      </c>
      <c r="B290" s="152" t="s">
        <v>448</v>
      </c>
      <c r="C290" s="124" t="s">
        <v>721</v>
      </c>
      <c r="D290" s="80" t="s">
        <v>294</v>
      </c>
      <c r="E290" s="81" t="s">
        <v>796</v>
      </c>
      <c r="F290" s="82">
        <v>1009</v>
      </c>
      <c r="G290" s="81">
        <v>12850</v>
      </c>
      <c r="H290" s="74">
        <v>98.5</v>
      </c>
      <c r="I290" s="143">
        <v>0.05</v>
      </c>
      <c r="J290" s="149">
        <f t="shared" si="73"/>
        <v>642.5</v>
      </c>
      <c r="K290" s="145">
        <f t="shared" si="74"/>
        <v>650</v>
      </c>
      <c r="L290" s="150" t="e">
        <f t="shared" si="75"/>
        <v>#REF!</v>
      </c>
      <c r="M290" s="145" t="e">
        <f>VLOOKUP(E290,#REF!,2,FALSE)</f>
        <v>#REF!</v>
      </c>
      <c r="N290" s="79">
        <v>0</v>
      </c>
      <c r="O290" s="145" t="e">
        <f t="shared" si="76"/>
        <v>#REF!</v>
      </c>
      <c r="P290" s="147"/>
      <c r="T290" s="151"/>
    </row>
    <row r="291" spans="1:20" s="148" customFormat="1">
      <c r="A291" s="71">
        <v>264</v>
      </c>
      <c r="B291" s="152" t="s">
        <v>449</v>
      </c>
      <c r="C291" s="124" t="s">
        <v>722</v>
      </c>
      <c r="D291" s="80" t="s">
        <v>297</v>
      </c>
      <c r="E291" s="81" t="s">
        <v>796</v>
      </c>
      <c r="F291" s="82">
        <v>1010</v>
      </c>
      <c r="G291" s="81">
        <v>12840</v>
      </c>
      <c r="H291" s="74">
        <v>97</v>
      </c>
      <c r="I291" s="143">
        <v>0.04</v>
      </c>
      <c r="J291" s="149">
        <f t="shared" si="73"/>
        <v>513.6</v>
      </c>
      <c r="K291" s="145">
        <f t="shared" si="74"/>
        <v>520</v>
      </c>
      <c r="L291" s="150" t="e">
        <f t="shared" si="75"/>
        <v>#REF!</v>
      </c>
      <c r="M291" s="145" t="e">
        <f>VLOOKUP(E291,#REF!,2,FALSE)</f>
        <v>#REF!</v>
      </c>
      <c r="N291" s="79">
        <v>0</v>
      </c>
      <c r="O291" s="145" t="e">
        <f t="shared" si="76"/>
        <v>#REF!</v>
      </c>
      <c r="P291" s="147"/>
      <c r="T291" s="151"/>
    </row>
    <row r="292" spans="1:20" s="148" customFormat="1">
      <c r="A292" s="71">
        <v>265</v>
      </c>
      <c r="B292" s="152" t="s">
        <v>450</v>
      </c>
      <c r="C292" s="124" t="s">
        <v>723</v>
      </c>
      <c r="D292" s="80" t="s">
        <v>297</v>
      </c>
      <c r="E292" s="81" t="s">
        <v>796</v>
      </c>
      <c r="F292" s="82">
        <v>1011</v>
      </c>
      <c r="G292" s="81">
        <v>11280</v>
      </c>
      <c r="H292" s="74">
        <v>97</v>
      </c>
      <c r="I292" s="143">
        <v>0.04</v>
      </c>
      <c r="J292" s="149">
        <f t="shared" si="73"/>
        <v>451.2</v>
      </c>
      <c r="K292" s="145">
        <f t="shared" si="74"/>
        <v>460</v>
      </c>
      <c r="L292" s="150" t="e">
        <f t="shared" si="75"/>
        <v>#REF!</v>
      </c>
      <c r="M292" s="145" t="e">
        <f>VLOOKUP(E292,#REF!,2,FALSE)</f>
        <v>#REF!</v>
      </c>
      <c r="N292" s="75">
        <v>1545</v>
      </c>
      <c r="O292" s="145" t="e">
        <f>L292+N292</f>
        <v>#REF!</v>
      </c>
      <c r="P292" s="147"/>
      <c r="T292" s="151"/>
    </row>
    <row r="293" spans="1:20" s="148" customFormat="1">
      <c r="A293" s="71">
        <v>266</v>
      </c>
      <c r="B293" s="152" t="s">
        <v>451</v>
      </c>
      <c r="C293" s="124" t="s">
        <v>724</v>
      </c>
      <c r="D293" s="80" t="s">
        <v>297</v>
      </c>
      <c r="E293" s="81" t="s">
        <v>796</v>
      </c>
      <c r="F293" s="82">
        <v>1012</v>
      </c>
      <c r="G293" s="81">
        <v>11280</v>
      </c>
      <c r="H293" s="74">
        <v>97.5</v>
      </c>
      <c r="I293" s="143">
        <v>4.4999999999999998E-2</v>
      </c>
      <c r="J293" s="149">
        <f t="shared" si="73"/>
        <v>507.59999999999997</v>
      </c>
      <c r="K293" s="145">
        <f t="shared" si="74"/>
        <v>510</v>
      </c>
      <c r="L293" s="150" t="e">
        <f t="shared" si="75"/>
        <v>#REF!</v>
      </c>
      <c r="M293" s="145" t="e">
        <f>VLOOKUP(E293,#REF!,2,FALSE)</f>
        <v>#REF!</v>
      </c>
      <c r="N293" s="75">
        <v>1495</v>
      </c>
      <c r="O293" s="145" t="e">
        <f t="shared" ref="O293:O296" si="77">L293+N293</f>
        <v>#REF!</v>
      </c>
      <c r="P293" s="147"/>
      <c r="T293" s="151"/>
    </row>
    <row r="294" spans="1:20" s="148" customFormat="1">
      <c r="A294" s="71">
        <v>267</v>
      </c>
      <c r="B294" s="152" t="s">
        <v>452</v>
      </c>
      <c r="C294" s="124" t="s">
        <v>725</v>
      </c>
      <c r="D294" s="80" t="s">
        <v>297</v>
      </c>
      <c r="E294" s="81" t="s">
        <v>796</v>
      </c>
      <c r="F294" s="82">
        <v>1013</v>
      </c>
      <c r="G294" s="81">
        <v>11280</v>
      </c>
      <c r="H294" s="74">
        <v>97.5</v>
      </c>
      <c r="I294" s="143">
        <v>4.4999999999999998E-2</v>
      </c>
      <c r="J294" s="149">
        <f t="shared" si="73"/>
        <v>507.59999999999997</v>
      </c>
      <c r="K294" s="145">
        <f t="shared" si="74"/>
        <v>510</v>
      </c>
      <c r="L294" s="150" t="e">
        <f t="shared" si="75"/>
        <v>#REF!</v>
      </c>
      <c r="M294" s="145" t="e">
        <f>VLOOKUP(E294,#REF!,2,FALSE)</f>
        <v>#REF!</v>
      </c>
      <c r="N294" s="75">
        <v>1495</v>
      </c>
      <c r="O294" s="145" t="e">
        <f t="shared" si="77"/>
        <v>#REF!</v>
      </c>
      <c r="P294" s="147"/>
      <c r="T294" s="151"/>
    </row>
    <row r="295" spans="1:20" s="148" customFormat="1">
      <c r="A295" s="71">
        <v>268</v>
      </c>
      <c r="B295" s="152" t="s">
        <v>453</v>
      </c>
      <c r="C295" s="92">
        <v>1640500003834</v>
      </c>
      <c r="D295" s="80" t="s">
        <v>297</v>
      </c>
      <c r="E295" s="81" t="s">
        <v>796</v>
      </c>
      <c r="F295" s="82">
        <v>1025</v>
      </c>
      <c r="G295" s="81">
        <v>11280</v>
      </c>
      <c r="H295" s="74">
        <v>80</v>
      </c>
      <c r="I295" s="143">
        <v>0</v>
      </c>
      <c r="J295" s="149">
        <f t="shared" si="73"/>
        <v>0</v>
      </c>
      <c r="K295" s="145">
        <f t="shared" si="74"/>
        <v>0</v>
      </c>
      <c r="L295" s="150" t="e">
        <f t="shared" si="75"/>
        <v>#REF!</v>
      </c>
      <c r="M295" s="145" t="e">
        <f>VLOOKUP(E295,#REF!,2,FALSE)</f>
        <v>#REF!</v>
      </c>
      <c r="N295" s="75">
        <v>2000</v>
      </c>
      <c r="O295" s="145" t="e">
        <f t="shared" si="77"/>
        <v>#REF!</v>
      </c>
      <c r="P295" s="147"/>
      <c r="T295" s="151"/>
    </row>
    <row r="296" spans="1:20" s="148" customFormat="1">
      <c r="A296" s="71">
        <v>269</v>
      </c>
      <c r="B296" s="152" t="s">
        <v>454</v>
      </c>
      <c r="C296" s="92">
        <v>3650100594131</v>
      </c>
      <c r="D296" s="80" t="s">
        <v>297</v>
      </c>
      <c r="E296" s="81" t="s">
        <v>796</v>
      </c>
      <c r="F296" s="82">
        <v>1026</v>
      </c>
      <c r="G296" s="81">
        <v>11280</v>
      </c>
      <c r="H296" s="74">
        <v>80</v>
      </c>
      <c r="I296" s="143">
        <v>0</v>
      </c>
      <c r="J296" s="149">
        <f t="shared" si="73"/>
        <v>0</v>
      </c>
      <c r="K296" s="145">
        <f t="shared" si="74"/>
        <v>0</v>
      </c>
      <c r="L296" s="150" t="e">
        <f t="shared" si="75"/>
        <v>#REF!</v>
      </c>
      <c r="M296" s="145" t="e">
        <f>VLOOKUP(E296,#REF!,2,FALSE)</f>
        <v>#REF!</v>
      </c>
      <c r="N296" s="75">
        <v>2000</v>
      </c>
      <c r="O296" s="145" t="e">
        <f t="shared" si="77"/>
        <v>#REF!</v>
      </c>
      <c r="P296" s="147"/>
      <c r="T296" s="151"/>
    </row>
    <row r="297" spans="1:20" s="148" customFormat="1">
      <c r="A297" s="71"/>
      <c r="B297" s="152"/>
      <c r="C297" s="153"/>
      <c r="D297" s="86" t="s">
        <v>515</v>
      </c>
      <c r="E297" s="81"/>
      <c r="F297" s="82"/>
      <c r="G297" s="81"/>
      <c r="H297" s="74"/>
      <c r="I297" s="143"/>
      <c r="J297" s="149"/>
      <c r="K297" s="145"/>
      <c r="L297" s="150"/>
      <c r="M297" s="145"/>
      <c r="N297" s="75"/>
      <c r="O297" s="145"/>
      <c r="P297" s="147"/>
      <c r="T297" s="151"/>
    </row>
    <row r="298" spans="1:20" s="148" customFormat="1">
      <c r="A298" s="71">
        <v>270</v>
      </c>
      <c r="B298" s="152" t="s">
        <v>228</v>
      </c>
      <c r="C298" s="124" t="s">
        <v>726</v>
      </c>
      <c r="D298" s="80" t="s">
        <v>57</v>
      </c>
      <c r="E298" s="81" t="s">
        <v>44</v>
      </c>
      <c r="F298" s="82">
        <v>78</v>
      </c>
      <c r="G298" s="81">
        <v>15780</v>
      </c>
      <c r="H298" s="74">
        <v>95</v>
      </c>
      <c r="I298" s="143">
        <v>5.5E-2</v>
      </c>
      <c r="J298" s="149">
        <f t="shared" ref="J298:J313" si="78">I298*G298</f>
        <v>867.9</v>
      </c>
      <c r="K298" s="145">
        <f t="shared" ref="K298:K313" si="79">ROUNDUP(J298,-1)</f>
        <v>870</v>
      </c>
      <c r="L298" s="150" t="e">
        <f t="shared" ref="L298:L313" si="80">IF(K298+G298&gt;M298,M298,K298+G298)</f>
        <v>#REF!</v>
      </c>
      <c r="M298" s="145" t="e">
        <f>VLOOKUP(E298,#REF!,2,FALSE)</f>
        <v>#REF!</v>
      </c>
      <c r="N298" s="79">
        <v>0</v>
      </c>
      <c r="O298" s="145" t="e">
        <f t="shared" ref="O298:O309" si="81">L298+N298</f>
        <v>#REF!</v>
      </c>
      <c r="P298" s="147"/>
      <c r="T298" s="151"/>
    </row>
    <row r="299" spans="1:20" s="148" customFormat="1">
      <c r="A299" s="71">
        <v>271</v>
      </c>
      <c r="B299" s="152" t="s">
        <v>229</v>
      </c>
      <c r="C299" s="122" t="s">
        <v>727</v>
      </c>
      <c r="D299" s="80" t="s">
        <v>57</v>
      </c>
      <c r="E299" s="81" t="s">
        <v>44</v>
      </c>
      <c r="F299" s="82">
        <v>140</v>
      </c>
      <c r="G299" s="81">
        <v>18690</v>
      </c>
      <c r="H299" s="74">
        <v>95</v>
      </c>
      <c r="I299" s="143">
        <v>5.5E-2</v>
      </c>
      <c r="J299" s="149">
        <f t="shared" si="78"/>
        <v>1027.95</v>
      </c>
      <c r="K299" s="145">
        <f t="shared" si="79"/>
        <v>1030</v>
      </c>
      <c r="L299" s="150" t="e">
        <f t="shared" si="80"/>
        <v>#REF!</v>
      </c>
      <c r="M299" s="145" t="e">
        <f>VLOOKUP(E299,#REF!,2,FALSE)</f>
        <v>#REF!</v>
      </c>
      <c r="N299" s="79">
        <v>0</v>
      </c>
      <c r="O299" s="145" t="e">
        <f t="shared" si="81"/>
        <v>#REF!</v>
      </c>
      <c r="P299" s="147"/>
      <c r="T299" s="151"/>
    </row>
    <row r="300" spans="1:20" s="148" customFormat="1">
      <c r="A300" s="71">
        <v>272</v>
      </c>
      <c r="B300" s="152" t="s">
        <v>231</v>
      </c>
      <c r="C300" s="122" t="s">
        <v>728</v>
      </c>
      <c r="D300" s="80" t="s">
        <v>57</v>
      </c>
      <c r="E300" s="81" t="s">
        <v>44</v>
      </c>
      <c r="F300" s="82">
        <v>867</v>
      </c>
      <c r="G300" s="81">
        <v>18690</v>
      </c>
      <c r="H300" s="74">
        <v>97</v>
      </c>
      <c r="I300" s="143">
        <v>5.5E-2</v>
      </c>
      <c r="J300" s="149">
        <f t="shared" si="78"/>
        <v>1027.95</v>
      </c>
      <c r="K300" s="145">
        <f t="shared" si="79"/>
        <v>1030</v>
      </c>
      <c r="L300" s="150" t="e">
        <f t="shared" si="80"/>
        <v>#REF!</v>
      </c>
      <c r="M300" s="145" t="e">
        <f>VLOOKUP(E300,#REF!,2,FALSE)</f>
        <v>#REF!</v>
      </c>
      <c r="N300" s="79">
        <v>0</v>
      </c>
      <c r="O300" s="145" t="e">
        <f t="shared" si="81"/>
        <v>#REF!</v>
      </c>
      <c r="P300" s="147"/>
      <c r="T300" s="151"/>
    </row>
    <row r="301" spans="1:20" s="148" customFormat="1">
      <c r="A301" s="71">
        <v>273</v>
      </c>
      <c r="B301" s="152" t="s">
        <v>455</v>
      </c>
      <c r="C301" s="122">
        <v>1619900186942</v>
      </c>
      <c r="D301" s="80" t="s">
        <v>283</v>
      </c>
      <c r="E301" s="81" t="s">
        <v>47</v>
      </c>
      <c r="F301" s="82">
        <v>863</v>
      </c>
      <c r="G301" s="81">
        <v>18000</v>
      </c>
      <c r="H301" s="74">
        <v>96</v>
      </c>
      <c r="I301" s="143">
        <v>0</v>
      </c>
      <c r="J301" s="149">
        <f t="shared" si="78"/>
        <v>0</v>
      </c>
      <c r="K301" s="145">
        <f t="shared" si="79"/>
        <v>0</v>
      </c>
      <c r="L301" s="150" t="e">
        <f t="shared" si="80"/>
        <v>#REF!</v>
      </c>
      <c r="M301" s="145" t="e">
        <f>VLOOKUP(E301,#REF!,2,FALSE)</f>
        <v>#REF!</v>
      </c>
      <c r="N301" s="79">
        <v>0</v>
      </c>
      <c r="O301" s="145" t="e">
        <f t="shared" si="81"/>
        <v>#REF!</v>
      </c>
      <c r="P301" s="147"/>
      <c r="T301" s="151"/>
    </row>
    <row r="302" spans="1:20" s="148" customFormat="1">
      <c r="A302" s="71">
        <v>274</v>
      </c>
      <c r="B302" s="152" t="s">
        <v>230</v>
      </c>
      <c r="C302" s="122" t="s">
        <v>729</v>
      </c>
      <c r="D302" s="80" t="s">
        <v>506</v>
      </c>
      <c r="E302" s="81" t="s">
        <v>47</v>
      </c>
      <c r="F302" s="82">
        <v>865</v>
      </c>
      <c r="G302" s="81">
        <v>21970</v>
      </c>
      <c r="H302" s="74">
        <v>84</v>
      </c>
      <c r="I302" s="143">
        <v>0.05</v>
      </c>
      <c r="J302" s="149">
        <f t="shared" si="78"/>
        <v>1098.5</v>
      </c>
      <c r="K302" s="145">
        <f t="shared" si="79"/>
        <v>1100</v>
      </c>
      <c r="L302" s="150" t="e">
        <f t="shared" si="80"/>
        <v>#REF!</v>
      </c>
      <c r="M302" s="145" t="e">
        <f>VLOOKUP(E302,#REF!,2,FALSE)</f>
        <v>#REF!</v>
      </c>
      <c r="N302" s="79">
        <v>0</v>
      </c>
      <c r="O302" s="145" t="e">
        <f t="shared" si="81"/>
        <v>#REF!</v>
      </c>
      <c r="P302" s="147"/>
      <c r="T302" s="151"/>
    </row>
    <row r="303" spans="1:20" s="148" customFormat="1">
      <c r="A303" s="71">
        <v>275</v>
      </c>
      <c r="B303" s="152" t="s">
        <v>232</v>
      </c>
      <c r="C303" s="124" t="s">
        <v>730</v>
      </c>
      <c r="D303" s="80" t="s">
        <v>295</v>
      </c>
      <c r="E303" s="81" t="s">
        <v>796</v>
      </c>
      <c r="F303" s="82">
        <v>871</v>
      </c>
      <c r="G303" s="81">
        <v>15860</v>
      </c>
      <c r="H303" s="74">
        <v>96</v>
      </c>
      <c r="I303" s="143">
        <v>5.5E-2</v>
      </c>
      <c r="J303" s="149">
        <f t="shared" si="78"/>
        <v>872.3</v>
      </c>
      <c r="K303" s="145">
        <f t="shared" si="79"/>
        <v>880</v>
      </c>
      <c r="L303" s="150" t="e">
        <f t="shared" si="80"/>
        <v>#REF!</v>
      </c>
      <c r="M303" s="145" t="e">
        <f>VLOOKUP(E303,#REF!,2,FALSE)</f>
        <v>#REF!</v>
      </c>
      <c r="N303" s="79">
        <v>0</v>
      </c>
      <c r="O303" s="145" t="e">
        <f t="shared" si="81"/>
        <v>#REF!</v>
      </c>
      <c r="P303" s="147"/>
      <c r="T303" s="151"/>
    </row>
    <row r="304" spans="1:20" s="148" customFormat="1">
      <c r="A304" s="71">
        <v>276</v>
      </c>
      <c r="B304" s="156" t="s">
        <v>816</v>
      </c>
      <c r="D304" s="80" t="s">
        <v>294</v>
      </c>
      <c r="E304" s="81" t="s">
        <v>796</v>
      </c>
      <c r="F304" s="82">
        <v>902</v>
      </c>
      <c r="G304" s="108"/>
      <c r="H304" s="109"/>
      <c r="N304" s="110"/>
      <c r="P304" s="157"/>
      <c r="T304" s="151"/>
    </row>
    <row r="305" spans="1:20" s="148" customFormat="1">
      <c r="A305" s="71">
        <v>277</v>
      </c>
      <c r="B305" s="152" t="s">
        <v>456</v>
      </c>
      <c r="C305" s="122" t="s">
        <v>731</v>
      </c>
      <c r="D305" s="80" t="s">
        <v>280</v>
      </c>
      <c r="E305" s="81" t="s">
        <v>796</v>
      </c>
      <c r="F305" s="82">
        <v>890</v>
      </c>
      <c r="G305" s="81">
        <v>16370</v>
      </c>
      <c r="H305" s="74">
        <v>75</v>
      </c>
      <c r="I305" s="143">
        <v>0.05</v>
      </c>
      <c r="J305" s="149">
        <f t="shared" si="78"/>
        <v>818.5</v>
      </c>
      <c r="K305" s="145">
        <f t="shared" si="79"/>
        <v>820</v>
      </c>
      <c r="L305" s="150" t="e">
        <f t="shared" si="80"/>
        <v>#REF!</v>
      </c>
      <c r="M305" s="145" t="e">
        <f>VLOOKUP(E305,#REF!,2,FALSE)</f>
        <v>#REF!</v>
      </c>
      <c r="N305" s="79">
        <v>0</v>
      </c>
      <c r="O305" s="145" t="e">
        <f t="shared" si="81"/>
        <v>#REF!</v>
      </c>
      <c r="P305" s="147"/>
      <c r="T305" s="151"/>
    </row>
    <row r="306" spans="1:20" s="148" customFormat="1">
      <c r="A306" s="71">
        <v>278</v>
      </c>
      <c r="B306" s="152" t="s">
        <v>800</v>
      </c>
      <c r="C306" s="122"/>
      <c r="D306" s="80" t="s">
        <v>296</v>
      </c>
      <c r="E306" s="81" t="s">
        <v>796</v>
      </c>
      <c r="F306" s="82">
        <v>877</v>
      </c>
      <c r="G306" s="81"/>
      <c r="H306" s="74"/>
      <c r="I306" s="143"/>
      <c r="J306" s="149"/>
      <c r="K306" s="145"/>
      <c r="L306" s="150"/>
      <c r="M306" s="145"/>
      <c r="N306" s="79"/>
      <c r="O306" s="145"/>
      <c r="P306" s="147"/>
      <c r="T306" s="151"/>
    </row>
    <row r="307" spans="1:20" s="148" customFormat="1">
      <c r="A307" s="71">
        <v>279</v>
      </c>
      <c r="B307" s="152" t="s">
        <v>457</v>
      </c>
      <c r="C307" s="124" t="s">
        <v>732</v>
      </c>
      <c r="D307" s="80" t="s">
        <v>296</v>
      </c>
      <c r="E307" s="81" t="s">
        <v>796</v>
      </c>
      <c r="F307" s="82">
        <v>878</v>
      </c>
      <c r="G307" s="81">
        <v>15700</v>
      </c>
      <c r="H307" s="74">
        <v>98</v>
      </c>
      <c r="I307" s="143">
        <v>5.5E-2</v>
      </c>
      <c r="J307" s="149">
        <f t="shared" si="78"/>
        <v>863.5</v>
      </c>
      <c r="K307" s="145">
        <f t="shared" si="79"/>
        <v>870</v>
      </c>
      <c r="L307" s="150" t="e">
        <f t="shared" si="80"/>
        <v>#REF!</v>
      </c>
      <c r="M307" s="145" t="e">
        <f>VLOOKUP(E307,#REF!,2,FALSE)</f>
        <v>#REF!</v>
      </c>
      <c r="N307" s="79">
        <v>0</v>
      </c>
      <c r="O307" s="145" t="e">
        <f t="shared" si="81"/>
        <v>#REF!</v>
      </c>
      <c r="P307" s="147"/>
      <c r="T307" s="151"/>
    </row>
    <row r="308" spans="1:20" s="148" customFormat="1">
      <c r="A308" s="71">
        <v>280</v>
      </c>
      <c r="B308" s="152" t="s">
        <v>234</v>
      </c>
      <c r="C308" s="124" t="s">
        <v>733</v>
      </c>
      <c r="D308" s="80" t="s">
        <v>294</v>
      </c>
      <c r="E308" s="81" t="s">
        <v>796</v>
      </c>
      <c r="F308" s="82">
        <v>885</v>
      </c>
      <c r="G308" s="81">
        <v>12970</v>
      </c>
      <c r="H308" s="74">
        <v>89</v>
      </c>
      <c r="I308" s="143">
        <v>5.2499999999999998E-2</v>
      </c>
      <c r="J308" s="149">
        <f t="shared" si="78"/>
        <v>680.92499999999995</v>
      </c>
      <c r="K308" s="145">
        <f t="shared" si="79"/>
        <v>690</v>
      </c>
      <c r="L308" s="150" t="e">
        <f t="shared" si="80"/>
        <v>#REF!</v>
      </c>
      <c r="M308" s="145" t="e">
        <f>VLOOKUP(E308,#REF!,2,FALSE)</f>
        <v>#REF!</v>
      </c>
      <c r="N308" s="79">
        <v>0</v>
      </c>
      <c r="O308" s="145" t="e">
        <f t="shared" si="81"/>
        <v>#REF!</v>
      </c>
      <c r="P308" s="147"/>
      <c r="T308" s="151"/>
    </row>
    <row r="309" spans="1:20" s="148" customFormat="1">
      <c r="A309" s="71">
        <v>281</v>
      </c>
      <c r="B309" s="152" t="s">
        <v>235</v>
      </c>
      <c r="C309" s="124" t="s">
        <v>734</v>
      </c>
      <c r="D309" s="80" t="s">
        <v>297</v>
      </c>
      <c r="E309" s="81" t="s">
        <v>796</v>
      </c>
      <c r="F309" s="82">
        <v>886</v>
      </c>
      <c r="G309" s="81">
        <v>12900</v>
      </c>
      <c r="H309" s="74">
        <v>83</v>
      </c>
      <c r="I309" s="143">
        <v>0.05</v>
      </c>
      <c r="J309" s="149">
        <f t="shared" si="78"/>
        <v>645</v>
      </c>
      <c r="K309" s="145">
        <f t="shared" si="79"/>
        <v>650</v>
      </c>
      <c r="L309" s="150" t="e">
        <f t="shared" si="80"/>
        <v>#REF!</v>
      </c>
      <c r="M309" s="145" t="e">
        <f>VLOOKUP(E309,#REF!,2,FALSE)</f>
        <v>#REF!</v>
      </c>
      <c r="N309" s="79">
        <v>0</v>
      </c>
      <c r="O309" s="145" t="e">
        <f t="shared" si="81"/>
        <v>#REF!</v>
      </c>
      <c r="P309" s="147"/>
      <c r="T309" s="151"/>
    </row>
    <row r="310" spans="1:20" s="148" customFormat="1">
      <c r="A310" s="71">
        <v>282</v>
      </c>
      <c r="B310" s="152" t="s">
        <v>458</v>
      </c>
      <c r="C310" s="122">
        <v>1730100088106</v>
      </c>
      <c r="D310" s="80" t="s">
        <v>297</v>
      </c>
      <c r="E310" s="81" t="s">
        <v>796</v>
      </c>
      <c r="F310" s="82">
        <v>887</v>
      </c>
      <c r="G310" s="81">
        <v>11280</v>
      </c>
      <c r="H310" s="74">
        <v>89</v>
      </c>
      <c r="I310" s="143">
        <v>5.2499999999999998E-2</v>
      </c>
      <c r="J310" s="149">
        <f t="shared" si="78"/>
        <v>592.19999999999993</v>
      </c>
      <c r="K310" s="145">
        <f t="shared" si="79"/>
        <v>600</v>
      </c>
      <c r="L310" s="150" t="e">
        <f t="shared" si="80"/>
        <v>#REF!</v>
      </c>
      <c r="M310" s="145" t="e">
        <f>VLOOKUP(E310,#REF!,2,FALSE)</f>
        <v>#REF!</v>
      </c>
      <c r="N310" s="75">
        <v>1405</v>
      </c>
      <c r="O310" s="145" t="e">
        <f>L310+N310</f>
        <v>#REF!</v>
      </c>
      <c r="P310" s="147"/>
      <c r="T310" s="151"/>
    </row>
    <row r="311" spans="1:20" s="148" customFormat="1">
      <c r="A311" s="71">
        <v>283</v>
      </c>
      <c r="B311" s="152" t="s">
        <v>459</v>
      </c>
      <c r="C311" s="122">
        <v>3480200172892</v>
      </c>
      <c r="D311" s="80" t="s">
        <v>297</v>
      </c>
      <c r="E311" s="81" t="s">
        <v>796</v>
      </c>
      <c r="F311" s="82">
        <v>888</v>
      </c>
      <c r="G311" s="81">
        <v>11280</v>
      </c>
      <c r="H311" s="74">
        <v>83</v>
      </c>
      <c r="I311" s="143">
        <v>0.05</v>
      </c>
      <c r="J311" s="149">
        <f t="shared" si="78"/>
        <v>564</v>
      </c>
      <c r="K311" s="145">
        <f t="shared" si="79"/>
        <v>570</v>
      </c>
      <c r="L311" s="150" t="e">
        <f t="shared" si="80"/>
        <v>#REF!</v>
      </c>
      <c r="M311" s="145" t="e">
        <f>VLOOKUP(E311,#REF!,2,FALSE)</f>
        <v>#REF!</v>
      </c>
      <c r="N311" s="75">
        <v>1435</v>
      </c>
      <c r="O311" s="145" t="e">
        <f t="shared" ref="O311:O313" si="82">L311+N311</f>
        <v>#REF!</v>
      </c>
      <c r="P311" s="147"/>
      <c r="T311" s="151"/>
    </row>
    <row r="312" spans="1:20" s="148" customFormat="1">
      <c r="A312" s="104">
        <v>284</v>
      </c>
      <c r="B312" s="159" t="s">
        <v>460</v>
      </c>
      <c r="C312" s="128">
        <v>1730300136899</v>
      </c>
      <c r="D312" s="120" t="s">
        <v>297</v>
      </c>
      <c r="E312" s="105" t="s">
        <v>796</v>
      </c>
      <c r="F312" s="121">
        <v>889</v>
      </c>
      <c r="G312" s="105">
        <v>11280</v>
      </c>
      <c r="H312" s="106">
        <v>93</v>
      </c>
      <c r="I312" s="160">
        <v>0</v>
      </c>
      <c r="J312" s="161">
        <f t="shared" si="78"/>
        <v>0</v>
      </c>
      <c r="K312" s="162">
        <f t="shared" si="79"/>
        <v>0</v>
      </c>
      <c r="L312" s="163" t="e">
        <f t="shared" si="80"/>
        <v>#REF!</v>
      </c>
      <c r="M312" s="162" t="e">
        <f>VLOOKUP(E312,#REF!,2,FALSE)</f>
        <v>#REF!</v>
      </c>
      <c r="N312" s="107">
        <v>2000</v>
      </c>
      <c r="O312" s="162" t="e">
        <f t="shared" si="82"/>
        <v>#REF!</v>
      </c>
      <c r="P312" s="164"/>
      <c r="T312" s="151"/>
    </row>
    <row r="313" spans="1:20" s="148" customFormat="1">
      <c r="A313" s="71">
        <v>285</v>
      </c>
      <c r="B313" s="152" t="s">
        <v>461</v>
      </c>
      <c r="C313" s="92">
        <v>3700700923924</v>
      </c>
      <c r="D313" s="80" t="s">
        <v>297</v>
      </c>
      <c r="E313" s="81" t="s">
        <v>796</v>
      </c>
      <c r="F313" s="82">
        <v>901</v>
      </c>
      <c r="G313" s="81">
        <v>11280</v>
      </c>
      <c r="H313" s="74">
        <v>82</v>
      </c>
      <c r="I313" s="143">
        <v>0</v>
      </c>
      <c r="J313" s="149">
        <f t="shared" si="78"/>
        <v>0</v>
      </c>
      <c r="K313" s="145">
        <f t="shared" si="79"/>
        <v>0</v>
      </c>
      <c r="L313" s="150" t="e">
        <f t="shared" si="80"/>
        <v>#REF!</v>
      </c>
      <c r="M313" s="145" t="e">
        <f>VLOOKUP(E313,#REF!,2,FALSE)</f>
        <v>#REF!</v>
      </c>
      <c r="N313" s="75">
        <v>2000</v>
      </c>
      <c r="O313" s="145" t="e">
        <f t="shared" si="82"/>
        <v>#REF!</v>
      </c>
      <c r="P313" s="147"/>
      <c r="T313" s="151"/>
    </row>
    <row r="314" spans="1:20" s="148" customFormat="1">
      <c r="A314" s="71"/>
      <c r="B314" s="152"/>
      <c r="C314" s="153"/>
      <c r="D314" s="86" t="s">
        <v>516</v>
      </c>
      <c r="E314" s="81"/>
      <c r="F314" s="82"/>
      <c r="G314" s="81"/>
      <c r="H314" s="74"/>
      <c r="I314" s="143"/>
      <c r="J314" s="149"/>
      <c r="K314" s="145"/>
      <c r="L314" s="150"/>
      <c r="M314" s="145"/>
      <c r="N314" s="75"/>
      <c r="O314" s="145"/>
      <c r="P314" s="147"/>
      <c r="T314" s="151"/>
    </row>
    <row r="315" spans="1:20" s="148" customFormat="1">
      <c r="A315" s="71">
        <v>286</v>
      </c>
      <c r="B315" s="152" t="s">
        <v>238</v>
      </c>
      <c r="C315" s="124" t="s">
        <v>735</v>
      </c>
      <c r="D315" s="80" t="s">
        <v>504</v>
      </c>
      <c r="E315" s="81" t="s">
        <v>44</v>
      </c>
      <c r="F315" s="82">
        <v>62</v>
      </c>
      <c r="G315" s="81">
        <v>15490</v>
      </c>
      <c r="H315" s="74">
        <v>86.4</v>
      </c>
      <c r="I315" s="143">
        <v>0.04</v>
      </c>
      <c r="J315" s="149">
        <f t="shared" ref="J315:J331" si="83">I315*G315</f>
        <v>619.6</v>
      </c>
      <c r="K315" s="145">
        <f t="shared" ref="K315:K331" si="84">ROUNDUP(J315,-1)</f>
        <v>620</v>
      </c>
      <c r="L315" s="150" t="e">
        <f t="shared" ref="L315:L331" si="85">IF(K315+G315&gt;M315,M315,K315+G315)</f>
        <v>#REF!</v>
      </c>
      <c r="M315" s="145" t="e">
        <f>VLOOKUP(E315,#REF!,2,FALSE)</f>
        <v>#REF!</v>
      </c>
      <c r="N315" s="79">
        <v>0</v>
      </c>
      <c r="O315" s="145" t="e">
        <f t="shared" ref="O315:O327" si="86">L315+N315</f>
        <v>#REF!</v>
      </c>
      <c r="P315" s="147"/>
      <c r="T315" s="151"/>
    </row>
    <row r="316" spans="1:20" s="148" customFormat="1">
      <c r="A316" s="71">
        <v>287</v>
      </c>
      <c r="B316" s="152" t="s">
        <v>239</v>
      </c>
      <c r="C316" s="122" t="s">
        <v>736</v>
      </c>
      <c r="D316" s="80" t="s">
        <v>57</v>
      </c>
      <c r="E316" s="81" t="s">
        <v>44</v>
      </c>
      <c r="F316" s="82">
        <v>168</v>
      </c>
      <c r="G316" s="81">
        <v>16990</v>
      </c>
      <c r="H316" s="74">
        <v>92.4</v>
      </c>
      <c r="I316" s="143">
        <v>0.04</v>
      </c>
      <c r="J316" s="149">
        <f t="shared" si="83"/>
        <v>679.6</v>
      </c>
      <c r="K316" s="145">
        <f t="shared" si="84"/>
        <v>680</v>
      </c>
      <c r="L316" s="150" t="e">
        <f t="shared" si="85"/>
        <v>#REF!</v>
      </c>
      <c r="M316" s="145" t="e">
        <f>VLOOKUP(E316,#REF!,2,FALSE)</f>
        <v>#REF!</v>
      </c>
      <c r="N316" s="79">
        <v>0</v>
      </c>
      <c r="O316" s="145" t="e">
        <f t="shared" si="86"/>
        <v>#REF!</v>
      </c>
      <c r="P316" s="147"/>
      <c r="T316" s="151"/>
    </row>
    <row r="317" spans="1:20" s="148" customFormat="1">
      <c r="A317" s="71">
        <v>288</v>
      </c>
      <c r="B317" s="152" t="s">
        <v>242</v>
      </c>
      <c r="C317" s="122" t="s">
        <v>737</v>
      </c>
      <c r="D317" s="80" t="s">
        <v>57</v>
      </c>
      <c r="E317" s="81" t="s">
        <v>44</v>
      </c>
      <c r="F317" s="82">
        <v>743</v>
      </c>
      <c r="G317" s="81">
        <v>18260</v>
      </c>
      <c r="H317" s="74">
        <v>93.4</v>
      </c>
      <c r="I317" s="143">
        <v>0.04</v>
      </c>
      <c r="J317" s="149">
        <f t="shared" si="83"/>
        <v>730.4</v>
      </c>
      <c r="K317" s="145">
        <f t="shared" si="84"/>
        <v>740</v>
      </c>
      <c r="L317" s="150" t="e">
        <f t="shared" si="85"/>
        <v>#REF!</v>
      </c>
      <c r="M317" s="145" t="e">
        <f>VLOOKUP(E317,#REF!,2,FALSE)</f>
        <v>#REF!</v>
      </c>
      <c r="N317" s="79">
        <v>0</v>
      </c>
      <c r="O317" s="145" t="e">
        <f t="shared" si="86"/>
        <v>#REF!</v>
      </c>
      <c r="P317" s="147"/>
      <c r="T317" s="151"/>
    </row>
    <row r="318" spans="1:20" s="148" customFormat="1">
      <c r="A318" s="71">
        <v>289</v>
      </c>
      <c r="B318" s="152" t="s">
        <v>236</v>
      </c>
      <c r="C318" s="122" t="s">
        <v>738</v>
      </c>
      <c r="D318" s="80" t="s">
        <v>11</v>
      </c>
      <c r="E318" s="81" t="s">
        <v>44</v>
      </c>
      <c r="F318" s="82">
        <v>54</v>
      </c>
      <c r="G318" s="81">
        <v>17290</v>
      </c>
      <c r="H318" s="74">
        <v>97</v>
      </c>
      <c r="I318" s="143">
        <v>5.2999999999999999E-2</v>
      </c>
      <c r="J318" s="149">
        <f t="shared" si="83"/>
        <v>916.37</v>
      </c>
      <c r="K318" s="145">
        <f t="shared" si="84"/>
        <v>920</v>
      </c>
      <c r="L318" s="150" t="e">
        <f t="shared" si="85"/>
        <v>#REF!</v>
      </c>
      <c r="M318" s="145" t="e">
        <f>VLOOKUP(E318,#REF!,2,FALSE)</f>
        <v>#REF!</v>
      </c>
      <c r="N318" s="79">
        <v>0</v>
      </c>
      <c r="O318" s="145" t="e">
        <f t="shared" si="86"/>
        <v>#REF!</v>
      </c>
      <c r="P318" s="147"/>
      <c r="T318" s="151"/>
    </row>
    <row r="319" spans="1:20" s="148" customFormat="1">
      <c r="A319" s="71">
        <v>290</v>
      </c>
      <c r="B319" s="152" t="s">
        <v>243</v>
      </c>
      <c r="C319" s="122" t="s">
        <v>739</v>
      </c>
      <c r="D319" s="80" t="s">
        <v>69</v>
      </c>
      <c r="E319" s="81" t="s">
        <v>44</v>
      </c>
      <c r="F319" s="82">
        <v>746</v>
      </c>
      <c r="G319" s="81">
        <v>17590</v>
      </c>
      <c r="H319" s="74">
        <v>97.7</v>
      </c>
      <c r="I319" s="143">
        <v>5.2999999999999999E-2</v>
      </c>
      <c r="J319" s="149">
        <f t="shared" si="83"/>
        <v>932.27</v>
      </c>
      <c r="K319" s="145">
        <f t="shared" si="84"/>
        <v>940</v>
      </c>
      <c r="L319" s="150" t="e">
        <f t="shared" si="85"/>
        <v>#REF!</v>
      </c>
      <c r="M319" s="145" t="e">
        <f>VLOOKUP(E319,#REF!,2,FALSE)</f>
        <v>#REF!</v>
      </c>
      <c r="N319" s="79">
        <v>0</v>
      </c>
      <c r="O319" s="145" t="e">
        <f t="shared" si="86"/>
        <v>#REF!</v>
      </c>
      <c r="P319" s="147"/>
      <c r="T319" s="151"/>
    </row>
    <row r="320" spans="1:20" s="148" customFormat="1">
      <c r="A320" s="71">
        <v>291</v>
      </c>
      <c r="B320" s="152" t="s">
        <v>241</v>
      </c>
      <c r="C320" s="122" t="s">
        <v>740</v>
      </c>
      <c r="D320" s="80" t="s">
        <v>283</v>
      </c>
      <c r="E320" s="81" t="s">
        <v>47</v>
      </c>
      <c r="F320" s="82">
        <v>492</v>
      </c>
      <c r="G320" s="81">
        <v>22420</v>
      </c>
      <c r="H320" s="74">
        <v>98</v>
      </c>
      <c r="I320" s="143">
        <v>5.2999999999999999E-2</v>
      </c>
      <c r="J320" s="149">
        <f t="shared" si="83"/>
        <v>1188.26</v>
      </c>
      <c r="K320" s="145">
        <f t="shared" si="84"/>
        <v>1190</v>
      </c>
      <c r="L320" s="150" t="e">
        <f t="shared" si="85"/>
        <v>#REF!</v>
      </c>
      <c r="M320" s="145" t="e">
        <f>VLOOKUP(E320,#REF!,2,FALSE)</f>
        <v>#REF!</v>
      </c>
      <c r="N320" s="79">
        <v>0</v>
      </c>
      <c r="O320" s="145" t="e">
        <f t="shared" si="86"/>
        <v>#REF!</v>
      </c>
      <c r="P320" s="147"/>
      <c r="T320" s="151"/>
    </row>
    <row r="321" spans="1:20" s="148" customFormat="1">
      <c r="A321" s="71">
        <v>292</v>
      </c>
      <c r="B321" s="152" t="s">
        <v>240</v>
      </c>
      <c r="C321" s="122" t="s">
        <v>741</v>
      </c>
      <c r="D321" s="80" t="s">
        <v>287</v>
      </c>
      <c r="E321" s="81" t="s">
        <v>44</v>
      </c>
      <c r="F321" s="82">
        <v>181</v>
      </c>
      <c r="G321" s="81">
        <v>15200</v>
      </c>
      <c r="H321" s="74">
        <v>91.6</v>
      </c>
      <c r="I321" s="143">
        <v>0.04</v>
      </c>
      <c r="J321" s="149">
        <f t="shared" si="83"/>
        <v>608</v>
      </c>
      <c r="K321" s="145">
        <f t="shared" si="84"/>
        <v>610</v>
      </c>
      <c r="L321" s="150" t="e">
        <f t="shared" si="85"/>
        <v>#REF!</v>
      </c>
      <c r="M321" s="145" t="e">
        <f>VLOOKUP(E321,#REF!,2,FALSE)</f>
        <v>#REF!</v>
      </c>
      <c r="N321" s="79">
        <v>0</v>
      </c>
      <c r="O321" s="145" t="e">
        <f t="shared" si="86"/>
        <v>#REF!</v>
      </c>
      <c r="P321" s="147"/>
      <c r="T321" s="151"/>
    </row>
    <row r="322" spans="1:20" s="148" customFormat="1">
      <c r="A322" s="71">
        <v>293</v>
      </c>
      <c r="B322" s="152" t="s">
        <v>237</v>
      </c>
      <c r="C322" s="122" t="s">
        <v>742</v>
      </c>
      <c r="D322" s="80" t="s">
        <v>286</v>
      </c>
      <c r="E322" s="81" t="s">
        <v>47</v>
      </c>
      <c r="F322" s="82">
        <v>58</v>
      </c>
      <c r="G322" s="81">
        <v>23240</v>
      </c>
      <c r="H322" s="74">
        <v>98.2</v>
      </c>
      <c r="I322" s="143">
        <v>5.2999999999999999E-2</v>
      </c>
      <c r="J322" s="149">
        <f t="shared" si="83"/>
        <v>1231.72</v>
      </c>
      <c r="K322" s="145">
        <f t="shared" si="84"/>
        <v>1240</v>
      </c>
      <c r="L322" s="150" t="e">
        <f t="shared" si="85"/>
        <v>#REF!</v>
      </c>
      <c r="M322" s="145" t="e">
        <f>VLOOKUP(E322,#REF!,2,FALSE)</f>
        <v>#REF!</v>
      </c>
      <c r="N322" s="79">
        <v>0</v>
      </c>
      <c r="O322" s="145" t="e">
        <f t="shared" si="86"/>
        <v>#REF!</v>
      </c>
      <c r="P322" s="147"/>
      <c r="T322" s="151"/>
    </row>
    <row r="323" spans="1:20" s="148" customFormat="1">
      <c r="A323" s="71">
        <v>294</v>
      </c>
      <c r="B323" s="152" t="s">
        <v>462</v>
      </c>
      <c r="C323" s="122">
        <v>1159900108504</v>
      </c>
      <c r="D323" s="80" t="s">
        <v>292</v>
      </c>
      <c r="E323" s="81" t="s">
        <v>47</v>
      </c>
      <c r="F323" s="82">
        <v>741</v>
      </c>
      <c r="G323" s="81">
        <v>18000</v>
      </c>
      <c r="H323" s="74">
        <v>79.400000000000006</v>
      </c>
      <c r="I323" s="143">
        <v>0</v>
      </c>
      <c r="J323" s="149">
        <f t="shared" si="83"/>
        <v>0</v>
      </c>
      <c r="K323" s="145">
        <f t="shared" si="84"/>
        <v>0</v>
      </c>
      <c r="L323" s="150" t="e">
        <f t="shared" si="85"/>
        <v>#REF!</v>
      </c>
      <c r="M323" s="145" t="e">
        <f>VLOOKUP(E323,#REF!,2,FALSE)</f>
        <v>#REF!</v>
      </c>
      <c r="N323" s="79">
        <v>0</v>
      </c>
      <c r="O323" s="145" t="e">
        <f t="shared" si="86"/>
        <v>#REF!</v>
      </c>
      <c r="P323" s="147"/>
      <c r="T323" s="151"/>
    </row>
    <row r="324" spans="1:20" s="148" customFormat="1">
      <c r="A324" s="71">
        <v>295</v>
      </c>
      <c r="B324" s="152" t="s">
        <v>801</v>
      </c>
      <c r="C324" s="122"/>
      <c r="D324" s="80" t="s">
        <v>280</v>
      </c>
      <c r="E324" s="81" t="s">
        <v>796</v>
      </c>
      <c r="F324" s="82">
        <v>747</v>
      </c>
      <c r="G324" s="81"/>
      <c r="H324" s="74"/>
      <c r="I324" s="143"/>
      <c r="J324" s="149"/>
      <c r="K324" s="145"/>
      <c r="L324" s="150"/>
      <c r="M324" s="145"/>
      <c r="N324" s="79"/>
      <c r="O324" s="145"/>
      <c r="P324" s="147"/>
      <c r="T324" s="151"/>
    </row>
    <row r="325" spans="1:20" s="148" customFormat="1">
      <c r="A325" s="71">
        <v>296</v>
      </c>
      <c r="B325" s="152" t="s">
        <v>244</v>
      </c>
      <c r="C325" s="124" t="s">
        <v>743</v>
      </c>
      <c r="D325" s="80" t="s">
        <v>293</v>
      </c>
      <c r="E325" s="81" t="s">
        <v>796</v>
      </c>
      <c r="F325" s="82">
        <v>753</v>
      </c>
      <c r="G325" s="81">
        <v>15460</v>
      </c>
      <c r="H325" s="74">
        <v>99.2</v>
      </c>
      <c r="I325" s="143">
        <v>5.2999999999999999E-2</v>
      </c>
      <c r="J325" s="149">
        <f t="shared" si="83"/>
        <v>819.38</v>
      </c>
      <c r="K325" s="145">
        <f t="shared" si="84"/>
        <v>820</v>
      </c>
      <c r="L325" s="150" t="e">
        <f t="shared" si="85"/>
        <v>#REF!</v>
      </c>
      <c r="M325" s="145" t="e">
        <f>VLOOKUP(E325,#REF!,2,FALSE)</f>
        <v>#REF!</v>
      </c>
      <c r="N325" s="79">
        <v>0</v>
      </c>
      <c r="O325" s="145" t="e">
        <f t="shared" si="86"/>
        <v>#REF!</v>
      </c>
      <c r="P325" s="147"/>
      <c r="T325" s="151"/>
    </row>
    <row r="326" spans="1:20" s="148" customFormat="1">
      <c r="A326" s="71">
        <v>297</v>
      </c>
      <c r="B326" s="152" t="s">
        <v>463</v>
      </c>
      <c r="C326" s="124" t="s">
        <v>744</v>
      </c>
      <c r="D326" s="80" t="s">
        <v>294</v>
      </c>
      <c r="E326" s="81" t="s">
        <v>796</v>
      </c>
      <c r="F326" s="82">
        <v>761</v>
      </c>
      <c r="G326" s="81">
        <v>12800</v>
      </c>
      <c r="H326" s="74">
        <v>86</v>
      </c>
      <c r="I326" s="143">
        <v>0.04</v>
      </c>
      <c r="J326" s="149">
        <f t="shared" si="83"/>
        <v>512</v>
      </c>
      <c r="K326" s="145">
        <f t="shared" si="84"/>
        <v>520</v>
      </c>
      <c r="L326" s="150" t="e">
        <f t="shared" si="85"/>
        <v>#REF!</v>
      </c>
      <c r="M326" s="145" t="e">
        <f>VLOOKUP(E326,#REF!,2,FALSE)</f>
        <v>#REF!</v>
      </c>
      <c r="N326" s="79">
        <v>0</v>
      </c>
      <c r="O326" s="145" t="e">
        <f t="shared" si="86"/>
        <v>#REF!</v>
      </c>
      <c r="P326" s="147"/>
      <c r="T326" s="151"/>
    </row>
    <row r="327" spans="1:20" s="148" customFormat="1">
      <c r="A327" s="71">
        <v>298</v>
      </c>
      <c r="B327" s="152" t="s">
        <v>245</v>
      </c>
      <c r="C327" s="124" t="s">
        <v>745</v>
      </c>
      <c r="D327" s="80" t="s">
        <v>297</v>
      </c>
      <c r="E327" s="81" t="s">
        <v>796</v>
      </c>
      <c r="F327" s="82">
        <v>762</v>
      </c>
      <c r="G327" s="81">
        <v>12770</v>
      </c>
      <c r="H327" s="74">
        <v>99.6</v>
      </c>
      <c r="I327" s="143">
        <v>5.2999999999999999E-2</v>
      </c>
      <c r="J327" s="149">
        <f t="shared" si="83"/>
        <v>676.81</v>
      </c>
      <c r="K327" s="145">
        <f t="shared" si="84"/>
        <v>680</v>
      </c>
      <c r="L327" s="150" t="e">
        <f t="shared" si="85"/>
        <v>#REF!</v>
      </c>
      <c r="M327" s="145" t="e">
        <f>VLOOKUP(E327,#REF!,2,FALSE)</f>
        <v>#REF!</v>
      </c>
      <c r="N327" s="79">
        <v>0</v>
      </c>
      <c r="O327" s="145" t="e">
        <f t="shared" si="86"/>
        <v>#REF!</v>
      </c>
      <c r="P327" s="147"/>
      <c r="T327" s="151"/>
    </row>
    <row r="328" spans="1:20" s="148" customFormat="1">
      <c r="A328" s="71">
        <v>299</v>
      </c>
      <c r="B328" s="152" t="s">
        <v>464</v>
      </c>
      <c r="C328" s="124" t="s">
        <v>746</v>
      </c>
      <c r="D328" s="80" t="s">
        <v>297</v>
      </c>
      <c r="E328" s="81" t="s">
        <v>796</v>
      </c>
      <c r="F328" s="82">
        <v>763</v>
      </c>
      <c r="G328" s="81">
        <v>11280</v>
      </c>
      <c r="H328" s="74">
        <v>88.4</v>
      </c>
      <c r="I328" s="143">
        <v>0.04</v>
      </c>
      <c r="J328" s="149">
        <f t="shared" si="83"/>
        <v>451.2</v>
      </c>
      <c r="K328" s="145">
        <f t="shared" si="84"/>
        <v>460</v>
      </c>
      <c r="L328" s="150" t="e">
        <f t="shared" si="85"/>
        <v>#REF!</v>
      </c>
      <c r="M328" s="145" t="e">
        <f>VLOOKUP(E328,#REF!,2,FALSE)</f>
        <v>#REF!</v>
      </c>
      <c r="N328" s="75">
        <v>1545</v>
      </c>
      <c r="O328" s="145" t="e">
        <f>L328+N328</f>
        <v>#REF!</v>
      </c>
      <c r="P328" s="147"/>
      <c r="T328" s="151"/>
    </row>
    <row r="329" spans="1:20" s="148" customFormat="1">
      <c r="A329" s="71">
        <v>300</v>
      </c>
      <c r="B329" s="152" t="s">
        <v>465</v>
      </c>
      <c r="C329" s="124" t="s">
        <v>747</v>
      </c>
      <c r="D329" s="80" t="s">
        <v>297</v>
      </c>
      <c r="E329" s="81" t="s">
        <v>796</v>
      </c>
      <c r="F329" s="82">
        <v>764</v>
      </c>
      <c r="G329" s="81">
        <v>11280</v>
      </c>
      <c r="H329" s="74">
        <v>99.04</v>
      </c>
      <c r="I329" s="143">
        <v>5.2999999999999999E-2</v>
      </c>
      <c r="J329" s="149">
        <f t="shared" si="83"/>
        <v>597.84</v>
      </c>
      <c r="K329" s="145">
        <f t="shared" si="84"/>
        <v>600</v>
      </c>
      <c r="L329" s="150" t="e">
        <f t="shared" si="85"/>
        <v>#REF!</v>
      </c>
      <c r="M329" s="145" t="e">
        <f>VLOOKUP(E329,#REF!,2,FALSE)</f>
        <v>#REF!</v>
      </c>
      <c r="N329" s="75">
        <v>1405</v>
      </c>
      <c r="O329" s="145" t="e">
        <f t="shared" ref="O329:O331" si="87">L329+N329</f>
        <v>#REF!</v>
      </c>
      <c r="P329" s="147"/>
      <c r="T329" s="151"/>
    </row>
    <row r="330" spans="1:20" s="148" customFormat="1">
      <c r="A330" s="71">
        <v>301</v>
      </c>
      <c r="B330" s="152" t="s">
        <v>466</v>
      </c>
      <c r="C330" s="92">
        <v>3411100234684</v>
      </c>
      <c r="D330" s="80" t="s">
        <v>297</v>
      </c>
      <c r="E330" s="81" t="s">
        <v>796</v>
      </c>
      <c r="F330" s="82">
        <v>765</v>
      </c>
      <c r="G330" s="81">
        <v>11280</v>
      </c>
      <c r="H330" s="74">
        <v>78.8</v>
      </c>
      <c r="I330" s="143">
        <v>0</v>
      </c>
      <c r="J330" s="149">
        <f t="shared" si="83"/>
        <v>0</v>
      </c>
      <c r="K330" s="145">
        <f t="shared" si="84"/>
        <v>0</v>
      </c>
      <c r="L330" s="150" t="e">
        <f t="shared" si="85"/>
        <v>#REF!</v>
      </c>
      <c r="M330" s="145" t="e">
        <f>VLOOKUP(E330,#REF!,2,FALSE)</f>
        <v>#REF!</v>
      </c>
      <c r="N330" s="75">
        <v>2000</v>
      </c>
      <c r="O330" s="145" t="e">
        <f t="shared" si="87"/>
        <v>#REF!</v>
      </c>
      <c r="P330" s="147"/>
      <c r="T330" s="151"/>
    </row>
    <row r="331" spans="1:20" s="148" customFormat="1">
      <c r="A331" s="71">
        <v>302</v>
      </c>
      <c r="B331" s="152" t="s">
        <v>467</v>
      </c>
      <c r="C331" s="92">
        <v>3301000336273</v>
      </c>
      <c r="D331" s="80" t="s">
        <v>297</v>
      </c>
      <c r="E331" s="81" t="s">
        <v>796</v>
      </c>
      <c r="F331" s="82">
        <v>777</v>
      </c>
      <c r="G331" s="81">
        <v>11280</v>
      </c>
      <c r="H331" s="74">
        <v>77.400000000000006</v>
      </c>
      <c r="I331" s="143">
        <v>0</v>
      </c>
      <c r="J331" s="149">
        <f t="shared" si="83"/>
        <v>0</v>
      </c>
      <c r="K331" s="145">
        <f t="shared" si="84"/>
        <v>0</v>
      </c>
      <c r="L331" s="150" t="e">
        <f t="shared" si="85"/>
        <v>#REF!</v>
      </c>
      <c r="M331" s="145" t="e">
        <f>VLOOKUP(E331,#REF!,2,FALSE)</f>
        <v>#REF!</v>
      </c>
      <c r="N331" s="75">
        <v>2000</v>
      </c>
      <c r="O331" s="145" t="e">
        <f t="shared" si="87"/>
        <v>#REF!</v>
      </c>
      <c r="P331" s="147"/>
      <c r="T331" s="151"/>
    </row>
    <row r="332" spans="1:20" s="148" customFormat="1">
      <c r="A332" s="71">
        <v>303</v>
      </c>
      <c r="B332" s="152" t="s">
        <v>817</v>
      </c>
      <c r="C332" s="92"/>
      <c r="D332" s="80" t="s">
        <v>297</v>
      </c>
      <c r="E332" s="81" t="s">
        <v>796</v>
      </c>
      <c r="F332" s="82">
        <v>778</v>
      </c>
      <c r="G332" s="81"/>
      <c r="H332" s="74"/>
      <c r="I332" s="143"/>
      <c r="J332" s="149"/>
      <c r="K332" s="145"/>
      <c r="L332" s="150"/>
      <c r="M332" s="145"/>
      <c r="N332" s="75"/>
      <c r="O332" s="145"/>
      <c r="P332" s="147"/>
      <c r="T332" s="151"/>
    </row>
    <row r="333" spans="1:20" s="148" customFormat="1">
      <c r="A333" s="71">
        <v>304</v>
      </c>
      <c r="B333" s="152" t="s">
        <v>818</v>
      </c>
      <c r="C333" s="92"/>
      <c r="D333" s="80" t="s">
        <v>297</v>
      </c>
      <c r="E333" s="81" t="s">
        <v>796</v>
      </c>
      <c r="F333" s="82">
        <v>779</v>
      </c>
      <c r="G333" s="81"/>
      <c r="H333" s="74"/>
      <c r="I333" s="143"/>
      <c r="J333" s="149"/>
      <c r="K333" s="145"/>
      <c r="L333" s="150"/>
      <c r="M333" s="145"/>
      <c r="N333" s="75"/>
      <c r="O333" s="145"/>
      <c r="P333" s="147"/>
      <c r="T333" s="151"/>
    </row>
    <row r="334" spans="1:20" s="148" customFormat="1">
      <c r="A334" s="71">
        <v>305</v>
      </c>
      <c r="B334" s="152" t="s">
        <v>819</v>
      </c>
      <c r="C334" s="92"/>
      <c r="D334" s="80" t="s">
        <v>297</v>
      </c>
      <c r="E334" s="81" t="s">
        <v>796</v>
      </c>
      <c r="F334" s="82">
        <v>780</v>
      </c>
      <c r="G334" s="81"/>
      <c r="H334" s="74"/>
      <c r="I334" s="143"/>
      <c r="J334" s="149"/>
      <c r="K334" s="145"/>
      <c r="L334" s="150"/>
      <c r="M334" s="145"/>
      <c r="N334" s="75"/>
      <c r="O334" s="145"/>
      <c r="P334" s="147"/>
      <c r="T334" s="151"/>
    </row>
    <row r="335" spans="1:20" s="148" customFormat="1">
      <c r="A335" s="71"/>
      <c r="B335" s="152"/>
      <c r="C335" s="153"/>
      <c r="D335" s="86" t="s">
        <v>517</v>
      </c>
      <c r="E335" s="81"/>
      <c r="F335" s="82"/>
      <c r="G335" s="81"/>
      <c r="H335" s="74"/>
      <c r="I335" s="143"/>
      <c r="J335" s="149"/>
      <c r="K335" s="145"/>
      <c r="L335" s="150"/>
      <c r="M335" s="145"/>
      <c r="N335" s="75"/>
      <c r="O335" s="145"/>
      <c r="P335" s="147"/>
      <c r="T335" s="151"/>
    </row>
    <row r="336" spans="1:20" s="148" customFormat="1">
      <c r="A336" s="71">
        <v>306</v>
      </c>
      <c r="B336" s="152" t="s">
        <v>246</v>
      </c>
      <c r="C336" s="122" t="s">
        <v>748</v>
      </c>
      <c r="D336" s="80" t="s">
        <v>504</v>
      </c>
      <c r="E336" s="81" t="s">
        <v>44</v>
      </c>
      <c r="F336" s="82">
        <v>44</v>
      </c>
      <c r="G336" s="81">
        <v>14890</v>
      </c>
      <c r="H336" s="74">
        <v>88</v>
      </c>
      <c r="I336" s="143">
        <v>3.3500000000000002E-2</v>
      </c>
      <c r="J336" s="149">
        <f t="shared" ref="J336:J359" si="88">I336*G336</f>
        <v>498.81500000000005</v>
      </c>
      <c r="K336" s="145">
        <f t="shared" ref="K336:K359" si="89">ROUNDUP(J336,-1)</f>
        <v>500</v>
      </c>
      <c r="L336" s="150" t="e">
        <f t="shared" ref="L336:L359" si="90">IF(K336+G336&gt;M336,M336,K336+G336)</f>
        <v>#REF!</v>
      </c>
      <c r="M336" s="145" t="e">
        <f>VLOOKUP(E336,#REF!,2,FALSE)</f>
        <v>#REF!</v>
      </c>
      <c r="N336" s="79">
        <v>0</v>
      </c>
      <c r="O336" s="145" t="e">
        <f t="shared" ref="O336:O357" si="91">L336+N336</f>
        <v>#REF!</v>
      </c>
      <c r="P336" s="147"/>
      <c r="T336" s="151"/>
    </row>
    <row r="337" spans="1:20" s="148" customFormat="1">
      <c r="A337" s="71">
        <v>307</v>
      </c>
      <c r="B337" s="152" t="s">
        <v>248</v>
      </c>
      <c r="C337" s="122" t="s">
        <v>749</v>
      </c>
      <c r="D337" s="80" t="s">
        <v>57</v>
      </c>
      <c r="E337" s="81" t="s">
        <v>44</v>
      </c>
      <c r="F337" s="82">
        <v>126</v>
      </c>
      <c r="G337" s="81">
        <v>18650</v>
      </c>
      <c r="H337" s="74">
        <v>93.8</v>
      </c>
      <c r="I337" s="143">
        <v>3.85E-2</v>
      </c>
      <c r="J337" s="149">
        <f t="shared" si="88"/>
        <v>718.02499999999998</v>
      </c>
      <c r="K337" s="145">
        <f t="shared" si="89"/>
        <v>720</v>
      </c>
      <c r="L337" s="150" t="e">
        <f t="shared" si="90"/>
        <v>#REF!</v>
      </c>
      <c r="M337" s="145" t="e">
        <f>VLOOKUP(E337,#REF!,2,FALSE)</f>
        <v>#REF!</v>
      </c>
      <c r="N337" s="79">
        <v>0</v>
      </c>
      <c r="O337" s="145" t="e">
        <f t="shared" si="91"/>
        <v>#REF!</v>
      </c>
      <c r="P337" s="147"/>
      <c r="T337" s="151"/>
    </row>
    <row r="338" spans="1:20" s="148" customFormat="1">
      <c r="A338" s="71">
        <v>308</v>
      </c>
      <c r="B338" s="152" t="s">
        <v>249</v>
      </c>
      <c r="C338" s="122" t="s">
        <v>750</v>
      </c>
      <c r="D338" s="80" t="s">
        <v>57</v>
      </c>
      <c r="E338" s="81" t="s">
        <v>44</v>
      </c>
      <c r="F338" s="82">
        <v>136</v>
      </c>
      <c r="G338" s="81">
        <v>18260</v>
      </c>
      <c r="H338" s="74">
        <v>89</v>
      </c>
      <c r="I338" s="143">
        <v>3.3500000000000002E-2</v>
      </c>
      <c r="J338" s="149">
        <f t="shared" si="88"/>
        <v>611.71</v>
      </c>
      <c r="K338" s="145">
        <f t="shared" si="89"/>
        <v>620</v>
      </c>
      <c r="L338" s="150" t="e">
        <f t="shared" si="90"/>
        <v>#REF!</v>
      </c>
      <c r="M338" s="145" t="e">
        <f>VLOOKUP(E338,#REF!,2,FALSE)</f>
        <v>#REF!</v>
      </c>
      <c r="N338" s="79">
        <v>0</v>
      </c>
      <c r="O338" s="145" t="e">
        <f t="shared" si="91"/>
        <v>#REF!</v>
      </c>
      <c r="P338" s="147"/>
      <c r="T338" s="151"/>
    </row>
    <row r="339" spans="1:20" s="148" customFormat="1">
      <c r="A339" s="71">
        <v>309</v>
      </c>
      <c r="B339" s="152" t="s">
        <v>250</v>
      </c>
      <c r="C339" s="124" t="s">
        <v>751</v>
      </c>
      <c r="D339" s="80" t="s">
        <v>57</v>
      </c>
      <c r="E339" s="81" t="s">
        <v>44</v>
      </c>
      <c r="F339" s="82">
        <v>194</v>
      </c>
      <c r="G339" s="81">
        <v>15470</v>
      </c>
      <c r="H339" s="74">
        <v>97.8</v>
      </c>
      <c r="I339" s="143">
        <v>5.3499999999999999E-2</v>
      </c>
      <c r="J339" s="149">
        <f t="shared" si="88"/>
        <v>827.64499999999998</v>
      </c>
      <c r="K339" s="145">
        <f t="shared" si="89"/>
        <v>830</v>
      </c>
      <c r="L339" s="150" t="e">
        <f t="shared" si="90"/>
        <v>#REF!</v>
      </c>
      <c r="M339" s="145" t="e">
        <f>VLOOKUP(E339,#REF!,2,FALSE)</f>
        <v>#REF!</v>
      </c>
      <c r="N339" s="79">
        <v>0</v>
      </c>
      <c r="O339" s="145" t="e">
        <f t="shared" si="91"/>
        <v>#REF!</v>
      </c>
      <c r="P339" s="147"/>
      <c r="T339" s="151"/>
    </row>
    <row r="340" spans="1:20" s="148" customFormat="1">
      <c r="A340" s="71">
        <v>310</v>
      </c>
      <c r="B340" s="83" t="s">
        <v>468</v>
      </c>
      <c r="C340" s="122" t="s">
        <v>752</v>
      </c>
      <c r="D340" s="152" t="s">
        <v>279</v>
      </c>
      <c r="E340" s="81" t="s">
        <v>44</v>
      </c>
      <c r="F340" s="90">
        <v>2019</v>
      </c>
      <c r="G340" s="91">
        <v>13670</v>
      </c>
      <c r="H340" s="74">
        <v>96.8</v>
      </c>
      <c r="I340" s="143">
        <v>4.3499999999999997E-2</v>
      </c>
      <c r="J340" s="149">
        <f t="shared" si="88"/>
        <v>594.64499999999998</v>
      </c>
      <c r="K340" s="145">
        <f t="shared" si="89"/>
        <v>600</v>
      </c>
      <c r="L340" s="150" t="e">
        <f t="shared" si="90"/>
        <v>#REF!</v>
      </c>
      <c r="M340" s="145" t="e">
        <f>VLOOKUP(E340,#REF!,2,FALSE)</f>
        <v>#REF!</v>
      </c>
      <c r="N340" s="79">
        <v>0</v>
      </c>
      <c r="O340" s="145" t="e">
        <f t="shared" si="91"/>
        <v>#REF!</v>
      </c>
      <c r="P340" s="147"/>
      <c r="T340" s="151"/>
    </row>
    <row r="341" spans="1:20" s="148" customFormat="1">
      <c r="A341" s="71">
        <v>311</v>
      </c>
      <c r="B341" s="80" t="s">
        <v>469</v>
      </c>
      <c r="C341" s="92">
        <v>1539900421888</v>
      </c>
      <c r="D341" s="80" t="s">
        <v>283</v>
      </c>
      <c r="E341" s="81" t="s">
        <v>47</v>
      </c>
      <c r="F341" s="82">
        <v>801</v>
      </c>
      <c r="G341" s="81">
        <v>18000</v>
      </c>
      <c r="H341" s="74">
        <v>89.2</v>
      </c>
      <c r="I341" s="143">
        <v>3.3500000000000002E-2</v>
      </c>
      <c r="J341" s="149">
        <f t="shared" si="88"/>
        <v>603</v>
      </c>
      <c r="K341" s="145">
        <f t="shared" si="89"/>
        <v>610</v>
      </c>
      <c r="L341" s="150" t="e">
        <f t="shared" si="90"/>
        <v>#REF!</v>
      </c>
      <c r="M341" s="145" t="e">
        <f>VLOOKUP(E341,#REF!,2,FALSE)</f>
        <v>#REF!</v>
      </c>
      <c r="N341" s="79">
        <v>0</v>
      </c>
      <c r="O341" s="145" t="e">
        <f t="shared" si="91"/>
        <v>#REF!</v>
      </c>
      <c r="P341" s="147"/>
      <c r="T341" s="151"/>
    </row>
    <row r="342" spans="1:20" s="148" customFormat="1">
      <c r="A342" s="71">
        <v>312</v>
      </c>
      <c r="B342" s="152" t="s">
        <v>251</v>
      </c>
      <c r="C342" s="127" t="s">
        <v>753</v>
      </c>
      <c r="D342" s="80" t="s">
        <v>283</v>
      </c>
      <c r="E342" s="81" t="s">
        <v>47</v>
      </c>
      <c r="F342" s="82">
        <v>802</v>
      </c>
      <c r="G342" s="81">
        <v>21470</v>
      </c>
      <c r="H342" s="74">
        <v>94</v>
      </c>
      <c r="I342" s="143">
        <v>3.85E-2</v>
      </c>
      <c r="J342" s="149">
        <f t="shared" si="88"/>
        <v>826.59500000000003</v>
      </c>
      <c r="K342" s="145">
        <f t="shared" si="89"/>
        <v>830</v>
      </c>
      <c r="L342" s="150" t="e">
        <f t="shared" si="90"/>
        <v>#REF!</v>
      </c>
      <c r="M342" s="145" t="e">
        <f>VLOOKUP(E342,#REF!,2,FALSE)</f>
        <v>#REF!</v>
      </c>
      <c r="N342" s="79">
        <v>0</v>
      </c>
      <c r="O342" s="145" t="e">
        <f t="shared" si="91"/>
        <v>#REF!</v>
      </c>
      <c r="P342" s="147"/>
      <c r="T342" s="151"/>
    </row>
    <row r="343" spans="1:20" s="148" customFormat="1">
      <c r="A343" s="71">
        <v>313</v>
      </c>
      <c r="B343" s="152" t="s">
        <v>247</v>
      </c>
      <c r="C343" s="122" t="s">
        <v>754</v>
      </c>
      <c r="D343" s="80" t="s">
        <v>57</v>
      </c>
      <c r="E343" s="81" t="s">
        <v>44</v>
      </c>
      <c r="F343" s="82">
        <v>53</v>
      </c>
      <c r="G343" s="81">
        <v>16700</v>
      </c>
      <c r="H343" s="74">
        <v>85</v>
      </c>
      <c r="I343" s="143">
        <v>0.03</v>
      </c>
      <c r="J343" s="149">
        <f t="shared" si="88"/>
        <v>501</v>
      </c>
      <c r="K343" s="145">
        <f t="shared" si="89"/>
        <v>510</v>
      </c>
      <c r="L343" s="150" t="e">
        <f t="shared" si="90"/>
        <v>#REF!</v>
      </c>
      <c r="M343" s="145" t="e">
        <f>VLOOKUP(E343,#REF!,2,FALSE)</f>
        <v>#REF!</v>
      </c>
      <c r="N343" s="79">
        <v>0</v>
      </c>
      <c r="O343" s="145" t="e">
        <f t="shared" si="91"/>
        <v>#REF!</v>
      </c>
      <c r="P343" s="147"/>
      <c r="T343" s="151"/>
    </row>
    <row r="344" spans="1:20" s="148" customFormat="1">
      <c r="A344" s="71">
        <v>314</v>
      </c>
      <c r="B344" s="152" t="s">
        <v>252</v>
      </c>
      <c r="C344" s="124" t="s">
        <v>755</v>
      </c>
      <c r="D344" s="80" t="s">
        <v>295</v>
      </c>
      <c r="E344" s="81" t="s">
        <v>796</v>
      </c>
      <c r="F344" s="82">
        <v>809</v>
      </c>
      <c r="G344" s="81">
        <v>15620</v>
      </c>
      <c r="H344" s="74">
        <v>96.7</v>
      </c>
      <c r="I344" s="143">
        <v>4.3499999999999997E-2</v>
      </c>
      <c r="J344" s="149">
        <f t="shared" si="88"/>
        <v>679.46999999999991</v>
      </c>
      <c r="K344" s="145">
        <f t="shared" si="89"/>
        <v>680</v>
      </c>
      <c r="L344" s="150" t="e">
        <f t="shared" si="90"/>
        <v>#REF!</v>
      </c>
      <c r="M344" s="145" t="e">
        <f>VLOOKUP(E344,#REF!,2,FALSE)</f>
        <v>#REF!</v>
      </c>
      <c r="N344" s="79">
        <v>0</v>
      </c>
      <c r="O344" s="145" t="e">
        <f t="shared" si="91"/>
        <v>#REF!</v>
      </c>
      <c r="P344" s="147"/>
      <c r="T344" s="151"/>
    </row>
    <row r="345" spans="1:20" s="148" customFormat="1">
      <c r="A345" s="71">
        <v>315</v>
      </c>
      <c r="B345" s="152" t="s">
        <v>253</v>
      </c>
      <c r="C345" s="124" t="s">
        <v>756</v>
      </c>
      <c r="D345" s="80" t="s">
        <v>280</v>
      </c>
      <c r="E345" s="81" t="s">
        <v>796</v>
      </c>
      <c r="F345" s="82">
        <v>811</v>
      </c>
      <c r="G345" s="81">
        <v>15580</v>
      </c>
      <c r="H345" s="74">
        <v>97.6</v>
      </c>
      <c r="I345" s="143">
        <v>5.3499999999999999E-2</v>
      </c>
      <c r="J345" s="149">
        <f t="shared" si="88"/>
        <v>833.53</v>
      </c>
      <c r="K345" s="145">
        <f t="shared" si="89"/>
        <v>840</v>
      </c>
      <c r="L345" s="150" t="e">
        <f t="shared" si="90"/>
        <v>#REF!</v>
      </c>
      <c r="M345" s="145" t="e">
        <f>VLOOKUP(E345,#REF!,2,FALSE)</f>
        <v>#REF!</v>
      </c>
      <c r="N345" s="79">
        <v>0</v>
      </c>
      <c r="O345" s="145" t="e">
        <f t="shared" si="91"/>
        <v>#REF!</v>
      </c>
      <c r="P345" s="147"/>
      <c r="T345" s="151"/>
    </row>
    <row r="346" spans="1:20" s="148" customFormat="1">
      <c r="A346" s="71">
        <v>316</v>
      </c>
      <c r="B346" s="152" t="s">
        <v>254</v>
      </c>
      <c r="C346" s="124" t="s">
        <v>757</v>
      </c>
      <c r="D346" s="80" t="s">
        <v>280</v>
      </c>
      <c r="E346" s="81" t="s">
        <v>796</v>
      </c>
      <c r="F346" s="82">
        <v>812</v>
      </c>
      <c r="G346" s="81">
        <v>15760</v>
      </c>
      <c r="H346" s="74">
        <v>100</v>
      </c>
      <c r="I346" s="143">
        <v>5.3499999999999999E-2</v>
      </c>
      <c r="J346" s="149">
        <f t="shared" si="88"/>
        <v>843.16</v>
      </c>
      <c r="K346" s="145">
        <f t="shared" si="89"/>
        <v>850</v>
      </c>
      <c r="L346" s="150" t="e">
        <f t="shared" si="90"/>
        <v>#REF!</v>
      </c>
      <c r="M346" s="145" t="e">
        <f>VLOOKUP(E346,#REF!,2,FALSE)</f>
        <v>#REF!</v>
      </c>
      <c r="N346" s="79">
        <v>0</v>
      </c>
      <c r="O346" s="145" t="e">
        <f t="shared" si="91"/>
        <v>#REF!</v>
      </c>
      <c r="P346" s="147"/>
      <c r="T346" s="151"/>
    </row>
    <row r="347" spans="1:20" s="148" customFormat="1">
      <c r="A347" s="71">
        <v>317</v>
      </c>
      <c r="B347" s="152" t="s">
        <v>470</v>
      </c>
      <c r="C347" s="122" t="s">
        <v>758</v>
      </c>
      <c r="D347" s="80" t="s">
        <v>280</v>
      </c>
      <c r="E347" s="81" t="s">
        <v>796</v>
      </c>
      <c r="F347" s="82">
        <v>829</v>
      </c>
      <c r="G347" s="81">
        <v>16840</v>
      </c>
      <c r="H347" s="74">
        <v>85</v>
      </c>
      <c r="I347" s="143">
        <v>0.03</v>
      </c>
      <c r="J347" s="149">
        <f t="shared" si="88"/>
        <v>505.2</v>
      </c>
      <c r="K347" s="145">
        <f t="shared" si="89"/>
        <v>510</v>
      </c>
      <c r="L347" s="150" t="e">
        <f t="shared" si="90"/>
        <v>#REF!</v>
      </c>
      <c r="M347" s="145" t="e">
        <f>VLOOKUP(E347,#REF!,2,FALSE)</f>
        <v>#REF!</v>
      </c>
      <c r="N347" s="79">
        <v>0</v>
      </c>
      <c r="O347" s="145" t="e">
        <f t="shared" si="91"/>
        <v>#REF!</v>
      </c>
      <c r="P347" s="147"/>
      <c r="T347" s="151"/>
    </row>
    <row r="348" spans="1:20" s="148" customFormat="1">
      <c r="A348" s="71">
        <v>318</v>
      </c>
      <c r="B348" s="152" t="s">
        <v>255</v>
      </c>
      <c r="C348" s="124" t="s">
        <v>759</v>
      </c>
      <c r="D348" s="80" t="s">
        <v>293</v>
      </c>
      <c r="E348" s="81" t="s">
        <v>796</v>
      </c>
      <c r="F348" s="82">
        <v>815</v>
      </c>
      <c r="G348" s="81">
        <v>15510</v>
      </c>
      <c r="H348" s="74">
        <v>96.8</v>
      </c>
      <c r="I348" s="143">
        <v>4.3499999999999997E-2</v>
      </c>
      <c r="J348" s="149">
        <f t="shared" si="88"/>
        <v>674.68499999999995</v>
      </c>
      <c r="K348" s="145">
        <f t="shared" si="89"/>
        <v>680</v>
      </c>
      <c r="L348" s="150" t="e">
        <f t="shared" si="90"/>
        <v>#REF!</v>
      </c>
      <c r="M348" s="145" t="e">
        <f>VLOOKUP(E348,#REF!,2,FALSE)</f>
        <v>#REF!</v>
      </c>
      <c r="N348" s="79">
        <v>0</v>
      </c>
      <c r="O348" s="145" t="e">
        <f t="shared" si="91"/>
        <v>#REF!</v>
      </c>
      <c r="P348" s="147"/>
      <c r="T348" s="151"/>
    </row>
    <row r="349" spans="1:20" s="148" customFormat="1">
      <c r="A349" s="71">
        <v>319</v>
      </c>
      <c r="B349" s="152" t="s">
        <v>256</v>
      </c>
      <c r="C349" s="124" t="s">
        <v>760</v>
      </c>
      <c r="D349" s="80" t="s">
        <v>296</v>
      </c>
      <c r="E349" s="81" t="s">
        <v>796</v>
      </c>
      <c r="F349" s="82">
        <v>816</v>
      </c>
      <c r="G349" s="81">
        <v>15620</v>
      </c>
      <c r="H349" s="74">
        <v>89</v>
      </c>
      <c r="I349" s="143">
        <v>3.3500000000000002E-2</v>
      </c>
      <c r="J349" s="149">
        <f t="shared" si="88"/>
        <v>523.27</v>
      </c>
      <c r="K349" s="145">
        <f t="shared" si="89"/>
        <v>530</v>
      </c>
      <c r="L349" s="150" t="e">
        <f t="shared" si="90"/>
        <v>#REF!</v>
      </c>
      <c r="M349" s="145" t="e">
        <f>VLOOKUP(E349,#REF!,2,FALSE)</f>
        <v>#REF!</v>
      </c>
      <c r="N349" s="79">
        <v>0</v>
      </c>
      <c r="O349" s="145" t="e">
        <f t="shared" si="91"/>
        <v>#REF!</v>
      </c>
      <c r="P349" s="147"/>
      <c r="T349" s="151"/>
    </row>
    <row r="350" spans="1:20" s="148" customFormat="1">
      <c r="A350" s="71">
        <v>320</v>
      </c>
      <c r="B350" s="152" t="s">
        <v>471</v>
      </c>
      <c r="C350" s="124" t="s">
        <v>761</v>
      </c>
      <c r="D350" s="80" t="s">
        <v>294</v>
      </c>
      <c r="E350" s="81" t="s">
        <v>796</v>
      </c>
      <c r="F350" s="82">
        <v>823</v>
      </c>
      <c r="G350" s="81">
        <v>12760</v>
      </c>
      <c r="H350" s="74">
        <v>98.4</v>
      </c>
      <c r="I350" s="143">
        <v>5.3499999999999999E-2</v>
      </c>
      <c r="J350" s="149">
        <f t="shared" si="88"/>
        <v>682.66</v>
      </c>
      <c r="K350" s="145">
        <f t="shared" si="89"/>
        <v>690</v>
      </c>
      <c r="L350" s="150" t="e">
        <f t="shared" si="90"/>
        <v>#REF!</v>
      </c>
      <c r="M350" s="145" t="e">
        <f>VLOOKUP(E350,#REF!,2,FALSE)</f>
        <v>#REF!</v>
      </c>
      <c r="N350" s="79">
        <v>0</v>
      </c>
      <c r="O350" s="145" t="e">
        <f t="shared" si="91"/>
        <v>#REF!</v>
      </c>
      <c r="P350" s="147"/>
      <c r="T350" s="151"/>
    </row>
    <row r="351" spans="1:20" s="148" customFormat="1">
      <c r="A351" s="71">
        <v>321</v>
      </c>
      <c r="B351" s="152" t="s">
        <v>257</v>
      </c>
      <c r="C351" s="124" t="s">
        <v>762</v>
      </c>
      <c r="D351" s="80" t="s">
        <v>297</v>
      </c>
      <c r="E351" s="81" t="s">
        <v>796</v>
      </c>
      <c r="F351" s="82">
        <v>824</v>
      </c>
      <c r="G351" s="81">
        <v>12640</v>
      </c>
      <c r="H351" s="74">
        <v>96.8</v>
      </c>
      <c r="I351" s="143">
        <v>4.3499999999999997E-2</v>
      </c>
      <c r="J351" s="149">
        <f t="shared" si="88"/>
        <v>549.83999999999992</v>
      </c>
      <c r="K351" s="145">
        <f t="shared" si="89"/>
        <v>550</v>
      </c>
      <c r="L351" s="150" t="e">
        <f t="shared" si="90"/>
        <v>#REF!</v>
      </c>
      <c r="M351" s="145" t="e">
        <f>VLOOKUP(E351,#REF!,2,FALSE)</f>
        <v>#REF!</v>
      </c>
      <c r="N351" s="75">
        <v>95</v>
      </c>
      <c r="O351" s="145" t="e">
        <f t="shared" si="91"/>
        <v>#REF!</v>
      </c>
      <c r="P351" s="147"/>
      <c r="T351" s="151"/>
    </row>
    <row r="352" spans="1:20" s="148" customFormat="1">
      <c r="A352" s="71">
        <v>322</v>
      </c>
      <c r="B352" s="152" t="s">
        <v>472</v>
      </c>
      <c r="C352" s="122">
        <v>1470200070171</v>
      </c>
      <c r="D352" s="80" t="s">
        <v>297</v>
      </c>
      <c r="E352" s="81" t="s">
        <v>796</v>
      </c>
      <c r="F352" s="82">
        <v>825</v>
      </c>
      <c r="G352" s="81">
        <v>11280</v>
      </c>
      <c r="H352" s="74">
        <v>99.2</v>
      </c>
      <c r="I352" s="143">
        <v>5.3499999999999999E-2</v>
      </c>
      <c r="J352" s="149">
        <f t="shared" si="88"/>
        <v>603.48</v>
      </c>
      <c r="K352" s="145">
        <f t="shared" si="89"/>
        <v>610</v>
      </c>
      <c r="L352" s="150" t="e">
        <f t="shared" si="90"/>
        <v>#REF!</v>
      </c>
      <c r="M352" s="145" t="e">
        <f>VLOOKUP(E352,#REF!,2,FALSE)</f>
        <v>#REF!</v>
      </c>
      <c r="N352" s="75">
        <v>1395</v>
      </c>
      <c r="O352" s="145" t="e">
        <f t="shared" si="91"/>
        <v>#REF!</v>
      </c>
      <c r="P352" s="147"/>
      <c r="T352" s="151"/>
    </row>
    <row r="353" spans="1:20" s="148" customFormat="1">
      <c r="A353" s="71">
        <v>323</v>
      </c>
      <c r="B353" s="152" t="s">
        <v>473</v>
      </c>
      <c r="C353" s="122">
        <v>3411200933274</v>
      </c>
      <c r="D353" s="80" t="s">
        <v>297</v>
      </c>
      <c r="E353" s="81" t="s">
        <v>796</v>
      </c>
      <c r="F353" s="82">
        <v>826</v>
      </c>
      <c r="G353" s="81">
        <v>11280</v>
      </c>
      <c r="H353" s="74">
        <v>97.6</v>
      </c>
      <c r="I353" s="143">
        <v>5.3499999999999999E-2</v>
      </c>
      <c r="J353" s="149">
        <f t="shared" si="88"/>
        <v>603.48</v>
      </c>
      <c r="K353" s="145">
        <f t="shared" si="89"/>
        <v>610</v>
      </c>
      <c r="L353" s="150" t="e">
        <f t="shared" si="90"/>
        <v>#REF!</v>
      </c>
      <c r="M353" s="145" t="e">
        <f>VLOOKUP(E353,#REF!,2,FALSE)</f>
        <v>#REF!</v>
      </c>
      <c r="N353" s="75">
        <v>1395</v>
      </c>
      <c r="O353" s="145" t="e">
        <f t="shared" si="91"/>
        <v>#REF!</v>
      </c>
      <c r="P353" s="147"/>
      <c r="T353" s="151"/>
    </row>
    <row r="354" spans="1:20" s="148" customFormat="1">
      <c r="A354" s="71">
        <v>324</v>
      </c>
      <c r="B354" s="152" t="s">
        <v>474</v>
      </c>
      <c r="C354" s="122">
        <v>3401400006474</v>
      </c>
      <c r="D354" s="80" t="s">
        <v>297</v>
      </c>
      <c r="E354" s="81" t="s">
        <v>796</v>
      </c>
      <c r="F354" s="82">
        <v>827</v>
      </c>
      <c r="G354" s="81">
        <v>11280</v>
      </c>
      <c r="H354" s="74">
        <v>96.8</v>
      </c>
      <c r="I354" s="143">
        <v>4.3499999999999997E-2</v>
      </c>
      <c r="J354" s="149">
        <f t="shared" si="88"/>
        <v>490.67999999999995</v>
      </c>
      <c r="K354" s="145">
        <f t="shared" si="89"/>
        <v>500</v>
      </c>
      <c r="L354" s="150" t="e">
        <f t="shared" si="90"/>
        <v>#REF!</v>
      </c>
      <c r="M354" s="145" t="e">
        <f>VLOOKUP(E354,#REF!,2,FALSE)</f>
        <v>#REF!</v>
      </c>
      <c r="N354" s="75">
        <v>1505</v>
      </c>
      <c r="O354" s="145" t="e">
        <f t="shared" si="91"/>
        <v>#REF!</v>
      </c>
      <c r="P354" s="147"/>
      <c r="T354" s="151"/>
    </row>
    <row r="355" spans="1:20" s="148" customFormat="1">
      <c r="A355" s="71">
        <v>325</v>
      </c>
      <c r="B355" s="152" t="s">
        <v>475</v>
      </c>
      <c r="C355" s="122">
        <v>3401000746381</v>
      </c>
      <c r="D355" s="80" t="s">
        <v>297</v>
      </c>
      <c r="E355" s="81" t="s">
        <v>796</v>
      </c>
      <c r="F355" s="82">
        <v>839</v>
      </c>
      <c r="G355" s="81">
        <v>11280</v>
      </c>
      <c r="H355" s="74">
        <v>97.6</v>
      </c>
      <c r="I355" s="143">
        <v>5.3499999999999999E-2</v>
      </c>
      <c r="J355" s="149">
        <f t="shared" si="88"/>
        <v>603.48</v>
      </c>
      <c r="K355" s="145">
        <f t="shared" si="89"/>
        <v>610</v>
      </c>
      <c r="L355" s="150" t="e">
        <f t="shared" si="90"/>
        <v>#REF!</v>
      </c>
      <c r="M355" s="145" t="e">
        <f>VLOOKUP(E355,#REF!,2,FALSE)</f>
        <v>#REF!</v>
      </c>
      <c r="N355" s="75">
        <v>1395</v>
      </c>
      <c r="O355" s="145" t="e">
        <f t="shared" si="91"/>
        <v>#REF!</v>
      </c>
      <c r="P355" s="147"/>
      <c r="T355" s="151"/>
    </row>
    <row r="356" spans="1:20" s="148" customFormat="1">
      <c r="A356" s="71">
        <v>326</v>
      </c>
      <c r="B356" s="152" t="s">
        <v>476</v>
      </c>
      <c r="C356" s="122">
        <v>1490500101072</v>
      </c>
      <c r="D356" s="80" t="s">
        <v>297</v>
      </c>
      <c r="E356" s="81" t="s">
        <v>796</v>
      </c>
      <c r="F356" s="82">
        <v>840</v>
      </c>
      <c r="G356" s="81">
        <v>11280</v>
      </c>
      <c r="H356" s="74">
        <v>96.8</v>
      </c>
      <c r="I356" s="143">
        <v>4.3499999999999997E-2</v>
      </c>
      <c r="J356" s="149">
        <f t="shared" si="88"/>
        <v>490.67999999999995</v>
      </c>
      <c r="K356" s="145">
        <f t="shared" si="89"/>
        <v>500</v>
      </c>
      <c r="L356" s="150" t="e">
        <f t="shared" si="90"/>
        <v>#REF!</v>
      </c>
      <c r="M356" s="145" t="e">
        <f>VLOOKUP(E356,#REF!,2,FALSE)</f>
        <v>#REF!</v>
      </c>
      <c r="N356" s="75">
        <v>1505</v>
      </c>
      <c r="O356" s="145" t="e">
        <f t="shared" si="91"/>
        <v>#REF!</v>
      </c>
      <c r="P356" s="147"/>
      <c r="T356" s="151"/>
    </row>
    <row r="357" spans="1:20" s="148" customFormat="1">
      <c r="A357" s="71">
        <v>327</v>
      </c>
      <c r="B357" s="152" t="s">
        <v>477</v>
      </c>
      <c r="C357" s="122">
        <v>2400100021380</v>
      </c>
      <c r="D357" s="80" t="s">
        <v>297</v>
      </c>
      <c r="E357" s="81" t="s">
        <v>796</v>
      </c>
      <c r="F357" s="82">
        <v>841</v>
      </c>
      <c r="G357" s="81">
        <v>11280</v>
      </c>
      <c r="H357" s="74">
        <v>95.3</v>
      </c>
      <c r="I357" s="143">
        <v>4.3499999999999997E-2</v>
      </c>
      <c r="J357" s="149">
        <f t="shared" si="88"/>
        <v>490.67999999999995</v>
      </c>
      <c r="K357" s="145">
        <f t="shared" si="89"/>
        <v>500</v>
      </c>
      <c r="L357" s="150" t="e">
        <f t="shared" si="90"/>
        <v>#REF!</v>
      </c>
      <c r="M357" s="145" t="e">
        <f>VLOOKUP(E357,#REF!,2,FALSE)</f>
        <v>#REF!</v>
      </c>
      <c r="N357" s="75">
        <v>1505</v>
      </c>
      <c r="O357" s="145" t="e">
        <f t="shared" si="91"/>
        <v>#REF!</v>
      </c>
      <c r="P357" s="147"/>
      <c r="T357" s="151"/>
    </row>
    <row r="358" spans="1:20" s="148" customFormat="1">
      <c r="A358" s="71">
        <v>328</v>
      </c>
      <c r="B358" s="152" t="s">
        <v>478</v>
      </c>
      <c r="C358" s="92">
        <v>1410400096417</v>
      </c>
      <c r="D358" s="80" t="s">
        <v>297</v>
      </c>
      <c r="E358" s="81" t="s">
        <v>796</v>
      </c>
      <c r="F358" s="82">
        <v>842</v>
      </c>
      <c r="G358" s="81">
        <v>11280</v>
      </c>
      <c r="H358" s="74">
        <v>95</v>
      </c>
      <c r="I358" s="143">
        <v>0</v>
      </c>
      <c r="J358" s="149">
        <f t="shared" si="88"/>
        <v>0</v>
      </c>
      <c r="K358" s="145">
        <f t="shared" si="89"/>
        <v>0</v>
      </c>
      <c r="L358" s="150" t="e">
        <f t="shared" si="90"/>
        <v>#REF!</v>
      </c>
      <c r="M358" s="145" t="e">
        <f>VLOOKUP(E358,#REF!,2,FALSE)</f>
        <v>#REF!</v>
      </c>
      <c r="N358" s="75">
        <v>2000</v>
      </c>
      <c r="O358" s="145" t="e">
        <f>L358+N358</f>
        <v>#REF!</v>
      </c>
      <c r="P358" s="147"/>
      <c r="T358" s="151"/>
    </row>
    <row r="359" spans="1:20" s="148" customFormat="1">
      <c r="A359" s="71">
        <v>329</v>
      </c>
      <c r="B359" s="152" t="s">
        <v>479</v>
      </c>
      <c r="C359" s="92">
        <v>5670100088703</v>
      </c>
      <c r="D359" s="80" t="s">
        <v>297</v>
      </c>
      <c r="E359" s="81" t="s">
        <v>796</v>
      </c>
      <c r="F359" s="82">
        <v>843</v>
      </c>
      <c r="G359" s="81">
        <v>11280</v>
      </c>
      <c r="H359" s="74">
        <v>95</v>
      </c>
      <c r="I359" s="143">
        <v>0</v>
      </c>
      <c r="J359" s="149">
        <f t="shared" si="88"/>
        <v>0</v>
      </c>
      <c r="K359" s="145">
        <f t="shared" si="89"/>
        <v>0</v>
      </c>
      <c r="L359" s="150" t="e">
        <f t="shared" si="90"/>
        <v>#REF!</v>
      </c>
      <c r="M359" s="145" t="e">
        <f>VLOOKUP(E359,#REF!,2,FALSE)</f>
        <v>#REF!</v>
      </c>
      <c r="N359" s="75">
        <v>2000</v>
      </c>
      <c r="O359" s="145" t="e">
        <f>L359+N359</f>
        <v>#REF!</v>
      </c>
      <c r="P359" s="147"/>
      <c r="T359" s="151"/>
    </row>
    <row r="360" spans="1:20" s="148" customFormat="1">
      <c r="A360" s="71">
        <v>330</v>
      </c>
      <c r="B360" s="152" t="s">
        <v>820</v>
      </c>
      <c r="C360" s="92"/>
      <c r="D360" s="80" t="s">
        <v>297</v>
      </c>
      <c r="E360" s="81" t="s">
        <v>796</v>
      </c>
      <c r="F360" s="82">
        <v>844</v>
      </c>
      <c r="G360" s="81"/>
      <c r="H360" s="74"/>
      <c r="I360" s="143"/>
      <c r="J360" s="149"/>
      <c r="K360" s="145"/>
      <c r="L360" s="150"/>
      <c r="M360" s="145"/>
      <c r="N360" s="75"/>
      <c r="O360" s="145"/>
      <c r="P360" s="147"/>
      <c r="T360" s="151"/>
    </row>
    <row r="361" spans="1:20" s="148" customFormat="1">
      <c r="A361" s="71">
        <v>331</v>
      </c>
      <c r="B361" s="152" t="s">
        <v>821</v>
      </c>
      <c r="C361" s="92"/>
      <c r="D361" s="80" t="s">
        <v>297</v>
      </c>
      <c r="E361" s="81" t="s">
        <v>796</v>
      </c>
      <c r="F361" s="82">
        <v>845</v>
      </c>
      <c r="G361" s="81"/>
      <c r="H361" s="74"/>
      <c r="I361" s="143"/>
      <c r="J361" s="149"/>
      <c r="K361" s="145"/>
      <c r="L361" s="150"/>
      <c r="M361" s="145"/>
      <c r="N361" s="75"/>
      <c r="O361" s="145"/>
      <c r="P361" s="147"/>
      <c r="T361" s="151"/>
    </row>
    <row r="362" spans="1:20" s="148" customFormat="1">
      <c r="A362" s="71">
        <v>332</v>
      </c>
      <c r="B362" s="152" t="s">
        <v>822</v>
      </c>
      <c r="C362" s="92"/>
      <c r="D362" s="80" t="s">
        <v>297</v>
      </c>
      <c r="E362" s="81" t="s">
        <v>796</v>
      </c>
      <c r="F362" s="82">
        <v>846</v>
      </c>
      <c r="G362" s="81"/>
      <c r="H362" s="74"/>
      <c r="I362" s="143"/>
      <c r="J362" s="149"/>
      <c r="K362" s="145"/>
      <c r="L362" s="150"/>
      <c r="M362" s="145"/>
      <c r="N362" s="75"/>
      <c r="O362" s="145"/>
      <c r="P362" s="147"/>
      <c r="T362" s="151"/>
    </row>
    <row r="363" spans="1:20" s="148" customFormat="1">
      <c r="A363" s="71"/>
      <c r="B363" s="152"/>
      <c r="C363" s="153"/>
      <c r="D363" s="86" t="s">
        <v>518</v>
      </c>
      <c r="E363" s="81"/>
      <c r="F363" s="82"/>
      <c r="G363" s="81"/>
      <c r="H363" s="102"/>
      <c r="I363" s="158"/>
      <c r="J363" s="147"/>
      <c r="K363" s="158"/>
      <c r="L363" s="147"/>
      <c r="M363" s="158"/>
      <c r="N363" s="103"/>
      <c r="O363" s="158"/>
      <c r="P363" s="147"/>
      <c r="T363" s="151"/>
    </row>
    <row r="364" spans="1:20" s="148" customFormat="1">
      <c r="A364" s="104">
        <v>333</v>
      </c>
      <c r="B364" s="159" t="s">
        <v>258</v>
      </c>
      <c r="C364" s="134" t="s">
        <v>763</v>
      </c>
      <c r="D364" s="120" t="s">
        <v>499</v>
      </c>
      <c r="E364" s="105" t="s">
        <v>44</v>
      </c>
      <c r="F364" s="121">
        <v>66</v>
      </c>
      <c r="G364" s="105">
        <v>16950</v>
      </c>
      <c r="H364" s="106">
        <v>94.6</v>
      </c>
      <c r="I364" s="160">
        <v>4.2999999999999997E-2</v>
      </c>
      <c r="J364" s="161">
        <f t="shared" ref="J364:J384" si="92">I364*G364</f>
        <v>728.84999999999991</v>
      </c>
      <c r="K364" s="162">
        <f t="shared" ref="K364:K384" si="93">ROUNDUP(J364,-1)</f>
        <v>730</v>
      </c>
      <c r="L364" s="163" t="e">
        <f t="shared" ref="L364:L384" si="94">IF(K364+G364&gt;M364,M364,K364+G364)</f>
        <v>#REF!</v>
      </c>
      <c r="M364" s="162" t="e">
        <f>VLOOKUP(E364,#REF!,2,FALSE)</f>
        <v>#REF!</v>
      </c>
      <c r="N364" s="119">
        <v>0</v>
      </c>
      <c r="O364" s="162" t="e">
        <f t="shared" ref="O364:O376" si="95">L364+N364</f>
        <v>#REF!</v>
      </c>
      <c r="P364" s="164"/>
      <c r="T364" s="151"/>
    </row>
    <row r="365" spans="1:20" s="148" customFormat="1">
      <c r="A365" s="71">
        <v>334</v>
      </c>
      <c r="B365" s="152" t="s">
        <v>480</v>
      </c>
      <c r="C365" s="92">
        <v>1440700093065</v>
      </c>
      <c r="D365" s="80" t="s">
        <v>57</v>
      </c>
      <c r="E365" s="81" t="s">
        <v>44</v>
      </c>
      <c r="F365" s="82">
        <v>132</v>
      </c>
      <c r="G365" s="81">
        <v>13800</v>
      </c>
      <c r="H365" s="74">
        <v>97.6</v>
      </c>
      <c r="I365" s="143">
        <v>0</v>
      </c>
      <c r="J365" s="149">
        <f t="shared" si="92"/>
        <v>0</v>
      </c>
      <c r="K365" s="145">
        <f t="shared" si="93"/>
        <v>0</v>
      </c>
      <c r="L365" s="150" t="e">
        <f t="shared" si="94"/>
        <v>#REF!</v>
      </c>
      <c r="M365" s="145" t="e">
        <f>VLOOKUP(E365,#REF!,2,FALSE)</f>
        <v>#REF!</v>
      </c>
      <c r="N365" s="79">
        <v>0</v>
      </c>
      <c r="O365" s="145" t="e">
        <f t="shared" si="95"/>
        <v>#REF!</v>
      </c>
      <c r="P365" s="147"/>
      <c r="T365" s="151"/>
    </row>
    <row r="366" spans="1:20" s="148" customFormat="1">
      <c r="A366" s="71">
        <v>335</v>
      </c>
      <c r="B366" s="152" t="s">
        <v>823</v>
      </c>
      <c r="C366" s="92"/>
      <c r="D366" s="80" t="s">
        <v>57</v>
      </c>
      <c r="E366" s="81" t="s">
        <v>44</v>
      </c>
      <c r="F366" s="82">
        <v>310</v>
      </c>
      <c r="G366" s="81"/>
      <c r="H366" s="74"/>
      <c r="I366" s="143"/>
      <c r="J366" s="149"/>
      <c r="K366" s="145"/>
      <c r="L366" s="150"/>
      <c r="M366" s="145"/>
      <c r="N366" s="79"/>
      <c r="O366" s="145"/>
      <c r="P366" s="147"/>
      <c r="T366" s="151"/>
    </row>
    <row r="367" spans="1:20" s="148" customFormat="1">
      <c r="A367" s="71">
        <v>336</v>
      </c>
      <c r="B367" s="152" t="s">
        <v>266</v>
      </c>
      <c r="C367" s="122" t="s">
        <v>764</v>
      </c>
      <c r="D367" s="80" t="s">
        <v>11</v>
      </c>
      <c r="E367" s="81" t="s">
        <v>44</v>
      </c>
      <c r="F367" s="82">
        <v>745</v>
      </c>
      <c r="G367" s="81">
        <v>15510</v>
      </c>
      <c r="H367" s="74">
        <v>96.2</v>
      </c>
      <c r="I367" s="143">
        <v>0.05</v>
      </c>
      <c r="J367" s="149">
        <f t="shared" si="92"/>
        <v>775.5</v>
      </c>
      <c r="K367" s="145">
        <f t="shared" si="93"/>
        <v>780</v>
      </c>
      <c r="L367" s="150" t="e">
        <f t="shared" si="94"/>
        <v>#REF!</v>
      </c>
      <c r="M367" s="145" t="e">
        <f>VLOOKUP(E367,#REF!,2,FALSE)</f>
        <v>#REF!</v>
      </c>
      <c r="N367" s="79">
        <v>0</v>
      </c>
      <c r="O367" s="145" t="e">
        <f t="shared" si="95"/>
        <v>#REF!</v>
      </c>
      <c r="P367" s="147"/>
      <c r="T367" s="151"/>
    </row>
    <row r="368" spans="1:20" s="148" customFormat="1">
      <c r="A368" s="71">
        <v>337</v>
      </c>
      <c r="B368" s="152" t="s">
        <v>259</v>
      </c>
      <c r="C368" s="122" t="s">
        <v>765</v>
      </c>
      <c r="D368" s="80" t="s">
        <v>69</v>
      </c>
      <c r="E368" s="81" t="s">
        <v>44</v>
      </c>
      <c r="F368" s="82">
        <v>560</v>
      </c>
      <c r="G368" s="81">
        <v>17640</v>
      </c>
      <c r="H368" s="74">
        <v>92.8</v>
      </c>
      <c r="I368" s="143">
        <v>4.2999999999999997E-2</v>
      </c>
      <c r="J368" s="149">
        <f t="shared" si="92"/>
        <v>758.52</v>
      </c>
      <c r="K368" s="145">
        <f t="shared" si="93"/>
        <v>760</v>
      </c>
      <c r="L368" s="150" t="e">
        <f t="shared" si="94"/>
        <v>#REF!</v>
      </c>
      <c r="M368" s="145" t="e">
        <f>VLOOKUP(E368,#REF!,2,FALSE)</f>
        <v>#REF!</v>
      </c>
      <c r="N368" s="79">
        <v>0</v>
      </c>
      <c r="O368" s="145" t="e">
        <f t="shared" si="95"/>
        <v>#REF!</v>
      </c>
      <c r="P368" s="147"/>
      <c r="T368" s="151"/>
    </row>
    <row r="369" spans="1:20" s="148" customFormat="1">
      <c r="A369" s="71">
        <v>338</v>
      </c>
      <c r="B369" s="83" t="s">
        <v>481</v>
      </c>
      <c r="C369" s="122" t="s">
        <v>766</v>
      </c>
      <c r="D369" s="152" t="s">
        <v>279</v>
      </c>
      <c r="E369" s="81" t="s">
        <v>44</v>
      </c>
      <c r="F369" s="90">
        <v>2022</v>
      </c>
      <c r="G369" s="91">
        <v>13930</v>
      </c>
      <c r="H369" s="74">
        <v>96.1</v>
      </c>
      <c r="I369" s="143">
        <v>0.05</v>
      </c>
      <c r="J369" s="149">
        <f t="shared" si="92"/>
        <v>696.5</v>
      </c>
      <c r="K369" s="145">
        <f t="shared" si="93"/>
        <v>700</v>
      </c>
      <c r="L369" s="150" t="e">
        <f t="shared" si="94"/>
        <v>#REF!</v>
      </c>
      <c r="M369" s="145" t="e">
        <f>VLOOKUP(E369,#REF!,2,FALSE)</f>
        <v>#REF!</v>
      </c>
      <c r="N369" s="79">
        <v>0</v>
      </c>
      <c r="O369" s="145" t="e">
        <f t="shared" si="95"/>
        <v>#REF!</v>
      </c>
      <c r="P369" s="147"/>
      <c r="T369" s="151"/>
    </row>
    <row r="370" spans="1:20" s="148" customFormat="1">
      <c r="A370" s="71">
        <v>339</v>
      </c>
      <c r="B370" s="152" t="s">
        <v>260</v>
      </c>
      <c r="C370" s="122" t="s">
        <v>767</v>
      </c>
      <c r="D370" s="80" t="s">
        <v>283</v>
      </c>
      <c r="E370" s="81" t="s">
        <v>47</v>
      </c>
      <c r="F370" s="82">
        <v>677</v>
      </c>
      <c r="G370" s="81">
        <v>22490</v>
      </c>
      <c r="H370" s="74">
        <v>95.9</v>
      </c>
      <c r="I370" s="143">
        <v>0.05</v>
      </c>
      <c r="J370" s="149">
        <f t="shared" si="92"/>
        <v>1124.5</v>
      </c>
      <c r="K370" s="145">
        <f t="shared" si="93"/>
        <v>1130</v>
      </c>
      <c r="L370" s="150" t="e">
        <f t="shared" si="94"/>
        <v>#REF!</v>
      </c>
      <c r="M370" s="145" t="e">
        <f>VLOOKUP(E370,#REF!,2,FALSE)</f>
        <v>#REF!</v>
      </c>
      <c r="N370" s="79">
        <v>0</v>
      </c>
      <c r="O370" s="145" t="e">
        <f t="shared" si="95"/>
        <v>#REF!</v>
      </c>
      <c r="P370" s="147"/>
      <c r="T370" s="151"/>
    </row>
    <row r="371" spans="1:20" s="148" customFormat="1">
      <c r="A371" s="71">
        <v>340</v>
      </c>
      <c r="B371" s="152" t="s">
        <v>261</v>
      </c>
      <c r="C371" s="124" t="s">
        <v>768</v>
      </c>
      <c r="D371" s="80" t="s">
        <v>295</v>
      </c>
      <c r="E371" s="81" t="s">
        <v>796</v>
      </c>
      <c r="F371" s="82">
        <v>685</v>
      </c>
      <c r="G371" s="81">
        <v>15630</v>
      </c>
      <c r="H371" s="74">
        <v>94.4</v>
      </c>
      <c r="I371" s="143">
        <v>4.2999999999999997E-2</v>
      </c>
      <c r="J371" s="149">
        <f t="shared" si="92"/>
        <v>672.08999999999992</v>
      </c>
      <c r="K371" s="145">
        <f t="shared" si="93"/>
        <v>680</v>
      </c>
      <c r="L371" s="150" t="e">
        <f t="shared" si="94"/>
        <v>#REF!</v>
      </c>
      <c r="M371" s="145" t="e">
        <f>VLOOKUP(E371,#REF!,2,FALSE)</f>
        <v>#REF!</v>
      </c>
      <c r="N371" s="79">
        <v>0</v>
      </c>
      <c r="O371" s="145" t="e">
        <f t="shared" si="95"/>
        <v>#REF!</v>
      </c>
      <c r="P371" s="147"/>
      <c r="T371" s="151"/>
    </row>
    <row r="372" spans="1:20" s="148" customFormat="1">
      <c r="A372" s="71">
        <v>341</v>
      </c>
      <c r="B372" s="152" t="s">
        <v>265</v>
      </c>
      <c r="C372" s="122" t="s">
        <v>769</v>
      </c>
      <c r="D372" s="80" t="s">
        <v>280</v>
      </c>
      <c r="E372" s="81" t="s">
        <v>796</v>
      </c>
      <c r="F372" s="82">
        <v>705</v>
      </c>
      <c r="G372" s="81">
        <v>17850</v>
      </c>
      <c r="H372" s="74">
        <v>95.9</v>
      </c>
      <c r="I372" s="143">
        <v>0.05</v>
      </c>
      <c r="J372" s="149">
        <f t="shared" si="92"/>
        <v>892.5</v>
      </c>
      <c r="K372" s="145">
        <f t="shared" si="93"/>
        <v>900</v>
      </c>
      <c r="L372" s="150" t="e">
        <f t="shared" si="94"/>
        <v>#REF!</v>
      </c>
      <c r="M372" s="145" t="e">
        <f>VLOOKUP(E372,#REF!,2,FALSE)</f>
        <v>#REF!</v>
      </c>
      <c r="N372" s="79">
        <v>0</v>
      </c>
      <c r="O372" s="145" t="e">
        <f t="shared" si="95"/>
        <v>#REF!</v>
      </c>
      <c r="P372" s="147"/>
      <c r="T372" s="151"/>
    </row>
    <row r="373" spans="1:20" s="148" customFormat="1">
      <c r="A373" s="71">
        <v>342</v>
      </c>
      <c r="B373" s="152" t="s">
        <v>262</v>
      </c>
      <c r="C373" s="124" t="s">
        <v>770</v>
      </c>
      <c r="D373" s="80" t="s">
        <v>293</v>
      </c>
      <c r="E373" s="81" t="s">
        <v>796</v>
      </c>
      <c r="F373" s="82">
        <v>691</v>
      </c>
      <c r="G373" s="81">
        <v>15670</v>
      </c>
      <c r="H373" s="74">
        <v>95.3</v>
      </c>
      <c r="I373" s="143">
        <v>0.05</v>
      </c>
      <c r="J373" s="149">
        <f t="shared" si="92"/>
        <v>783.5</v>
      </c>
      <c r="K373" s="145">
        <f t="shared" si="93"/>
        <v>790</v>
      </c>
      <c r="L373" s="150" t="e">
        <f t="shared" si="94"/>
        <v>#REF!</v>
      </c>
      <c r="M373" s="145" t="e">
        <f>VLOOKUP(E373,#REF!,2,FALSE)</f>
        <v>#REF!</v>
      </c>
      <c r="N373" s="79">
        <v>0</v>
      </c>
      <c r="O373" s="145" t="e">
        <f t="shared" si="95"/>
        <v>#REF!</v>
      </c>
      <c r="P373" s="147"/>
      <c r="T373" s="151"/>
    </row>
    <row r="374" spans="1:20" s="148" customFormat="1">
      <c r="A374" s="71">
        <v>343</v>
      </c>
      <c r="B374" s="152" t="s">
        <v>263</v>
      </c>
      <c r="C374" s="124" t="s">
        <v>771</v>
      </c>
      <c r="D374" s="80" t="s">
        <v>296</v>
      </c>
      <c r="E374" s="81" t="s">
        <v>796</v>
      </c>
      <c r="F374" s="82">
        <v>692</v>
      </c>
      <c r="G374" s="81">
        <v>15740</v>
      </c>
      <c r="H374" s="74">
        <v>94.5</v>
      </c>
      <c r="I374" s="143">
        <v>4.2999999999999997E-2</v>
      </c>
      <c r="J374" s="149">
        <f t="shared" si="92"/>
        <v>676.81999999999994</v>
      </c>
      <c r="K374" s="145">
        <f t="shared" si="93"/>
        <v>680</v>
      </c>
      <c r="L374" s="150" t="e">
        <f t="shared" si="94"/>
        <v>#REF!</v>
      </c>
      <c r="M374" s="145" t="e">
        <f>VLOOKUP(E374,#REF!,2,FALSE)</f>
        <v>#REF!</v>
      </c>
      <c r="N374" s="79">
        <v>0</v>
      </c>
      <c r="O374" s="145" t="e">
        <f t="shared" si="95"/>
        <v>#REF!</v>
      </c>
      <c r="P374" s="147"/>
      <c r="T374" s="151"/>
    </row>
    <row r="375" spans="1:20" s="148" customFormat="1">
      <c r="A375" s="71">
        <v>344</v>
      </c>
      <c r="B375" s="152" t="s">
        <v>482</v>
      </c>
      <c r="C375" s="124" t="s">
        <v>772</v>
      </c>
      <c r="D375" s="80" t="s">
        <v>294</v>
      </c>
      <c r="E375" s="81" t="s">
        <v>796</v>
      </c>
      <c r="F375" s="82">
        <v>699</v>
      </c>
      <c r="G375" s="81">
        <v>12730</v>
      </c>
      <c r="H375" s="74">
        <v>93.5</v>
      </c>
      <c r="I375" s="143">
        <v>4.2999999999999997E-2</v>
      </c>
      <c r="J375" s="149">
        <f t="shared" si="92"/>
        <v>547.39</v>
      </c>
      <c r="K375" s="145">
        <f t="shared" si="93"/>
        <v>550</v>
      </c>
      <c r="L375" s="150" t="e">
        <f t="shared" si="94"/>
        <v>#REF!</v>
      </c>
      <c r="M375" s="145" t="e">
        <f>VLOOKUP(E375,#REF!,2,FALSE)</f>
        <v>#REF!</v>
      </c>
      <c r="N375" s="75">
        <v>5</v>
      </c>
      <c r="O375" s="145" t="e">
        <f t="shared" si="95"/>
        <v>#REF!</v>
      </c>
      <c r="P375" s="147"/>
      <c r="T375" s="151"/>
    </row>
    <row r="376" spans="1:20" s="148" customFormat="1">
      <c r="A376" s="71">
        <v>345</v>
      </c>
      <c r="B376" s="152" t="s">
        <v>264</v>
      </c>
      <c r="C376" s="124" t="s">
        <v>773</v>
      </c>
      <c r="D376" s="80" t="s">
        <v>297</v>
      </c>
      <c r="E376" s="81" t="s">
        <v>796</v>
      </c>
      <c r="F376" s="82">
        <v>700</v>
      </c>
      <c r="G376" s="81">
        <v>12730</v>
      </c>
      <c r="H376" s="74">
        <v>93.5</v>
      </c>
      <c r="I376" s="143">
        <v>4.2999999999999997E-2</v>
      </c>
      <c r="J376" s="149">
        <f t="shared" si="92"/>
        <v>547.39</v>
      </c>
      <c r="K376" s="145">
        <f t="shared" si="93"/>
        <v>550</v>
      </c>
      <c r="L376" s="150" t="e">
        <f t="shared" si="94"/>
        <v>#REF!</v>
      </c>
      <c r="M376" s="145" t="e">
        <f>VLOOKUP(E376,#REF!,2,FALSE)</f>
        <v>#REF!</v>
      </c>
      <c r="N376" s="75">
        <v>5</v>
      </c>
      <c r="O376" s="145" t="e">
        <f t="shared" si="95"/>
        <v>#REF!</v>
      </c>
      <c r="P376" s="147"/>
      <c r="T376" s="151"/>
    </row>
    <row r="377" spans="1:20" s="148" customFormat="1">
      <c r="A377" s="71">
        <v>346</v>
      </c>
      <c r="B377" s="152" t="s">
        <v>483</v>
      </c>
      <c r="C377" s="122">
        <v>3341400274461</v>
      </c>
      <c r="D377" s="80" t="s">
        <v>297</v>
      </c>
      <c r="E377" s="81" t="s">
        <v>796</v>
      </c>
      <c r="F377" s="82">
        <v>701</v>
      </c>
      <c r="G377" s="81">
        <v>11280</v>
      </c>
      <c r="H377" s="74">
        <v>98.2</v>
      </c>
      <c r="I377" s="143">
        <v>0.05</v>
      </c>
      <c r="J377" s="149">
        <f t="shared" si="92"/>
        <v>564</v>
      </c>
      <c r="K377" s="145">
        <f t="shared" si="93"/>
        <v>570</v>
      </c>
      <c r="L377" s="150" t="e">
        <f t="shared" si="94"/>
        <v>#REF!</v>
      </c>
      <c r="M377" s="145" t="e">
        <f>VLOOKUP(E377,#REF!,2,FALSE)</f>
        <v>#REF!</v>
      </c>
      <c r="N377" s="75">
        <v>1435</v>
      </c>
      <c r="O377" s="145" t="e">
        <f>L377+N377</f>
        <v>#REF!</v>
      </c>
      <c r="P377" s="147"/>
      <c r="T377" s="151"/>
    </row>
    <row r="378" spans="1:20" s="148" customFormat="1">
      <c r="A378" s="71">
        <v>347</v>
      </c>
      <c r="B378" s="152" t="s">
        <v>484</v>
      </c>
      <c r="C378" s="122">
        <v>3350800315504</v>
      </c>
      <c r="D378" s="80" t="s">
        <v>297</v>
      </c>
      <c r="E378" s="81" t="s">
        <v>796</v>
      </c>
      <c r="F378" s="82">
        <v>702</v>
      </c>
      <c r="G378" s="81">
        <v>11280</v>
      </c>
      <c r="H378" s="74">
        <v>94.9</v>
      </c>
      <c r="I378" s="143">
        <v>4.2999999999999997E-2</v>
      </c>
      <c r="J378" s="149">
        <f t="shared" si="92"/>
        <v>485.03999999999996</v>
      </c>
      <c r="K378" s="145">
        <f t="shared" si="93"/>
        <v>490</v>
      </c>
      <c r="L378" s="150" t="e">
        <f t="shared" si="94"/>
        <v>#REF!</v>
      </c>
      <c r="M378" s="145" t="e">
        <f>VLOOKUP(E378,#REF!,2,FALSE)</f>
        <v>#REF!</v>
      </c>
      <c r="N378" s="75">
        <v>1515</v>
      </c>
      <c r="O378" s="145" t="e">
        <f t="shared" ref="O378:O379" si="96">L378+N378</f>
        <v>#REF!</v>
      </c>
      <c r="P378" s="147"/>
      <c r="T378" s="151"/>
    </row>
    <row r="379" spans="1:20" s="148" customFormat="1">
      <c r="A379" s="71">
        <v>348</v>
      </c>
      <c r="B379" s="152" t="s">
        <v>485</v>
      </c>
      <c r="C379" s="122">
        <v>1460300029742</v>
      </c>
      <c r="D379" s="80" t="s">
        <v>297</v>
      </c>
      <c r="E379" s="81" t="s">
        <v>796</v>
      </c>
      <c r="F379" s="82">
        <v>703</v>
      </c>
      <c r="G379" s="81">
        <v>11280</v>
      </c>
      <c r="H379" s="74">
        <v>94.9</v>
      </c>
      <c r="I379" s="143">
        <v>4.2999999999999997E-2</v>
      </c>
      <c r="J379" s="149">
        <f t="shared" si="92"/>
        <v>485.03999999999996</v>
      </c>
      <c r="K379" s="145">
        <f t="shared" si="93"/>
        <v>490</v>
      </c>
      <c r="L379" s="150" t="e">
        <f t="shared" si="94"/>
        <v>#REF!</v>
      </c>
      <c r="M379" s="145" t="e">
        <f>VLOOKUP(E379,#REF!,2,FALSE)</f>
        <v>#REF!</v>
      </c>
      <c r="N379" s="75">
        <v>1515</v>
      </c>
      <c r="O379" s="145" t="e">
        <f t="shared" si="96"/>
        <v>#REF!</v>
      </c>
      <c r="P379" s="147"/>
      <c r="T379" s="151"/>
    </row>
    <row r="380" spans="1:20" s="148" customFormat="1">
      <c r="A380" s="71">
        <v>349</v>
      </c>
      <c r="B380" s="152" t="s">
        <v>486</v>
      </c>
      <c r="C380" s="92">
        <v>3341100376005</v>
      </c>
      <c r="D380" s="80" t="s">
        <v>280</v>
      </c>
      <c r="E380" s="82" t="s">
        <v>796</v>
      </c>
      <c r="F380" s="82">
        <v>704</v>
      </c>
      <c r="G380" s="81">
        <v>13800</v>
      </c>
      <c r="H380" s="74">
        <v>97.2</v>
      </c>
      <c r="I380" s="143">
        <v>0</v>
      </c>
      <c r="J380" s="149">
        <f t="shared" si="92"/>
        <v>0</v>
      </c>
      <c r="K380" s="145">
        <f t="shared" si="93"/>
        <v>0</v>
      </c>
      <c r="L380" s="150" t="e">
        <f t="shared" si="94"/>
        <v>#REF!</v>
      </c>
      <c r="M380" s="145" t="e">
        <f>VLOOKUP(E380,#REF!,2,FALSE)</f>
        <v>#REF!</v>
      </c>
      <c r="N380" s="79">
        <v>0</v>
      </c>
      <c r="O380" s="145" t="e">
        <f>L380+N380</f>
        <v>#REF!</v>
      </c>
      <c r="P380" s="147"/>
      <c r="T380" s="151"/>
    </row>
    <row r="381" spans="1:20" s="148" customFormat="1">
      <c r="A381" s="71">
        <v>350</v>
      </c>
      <c r="B381" s="152" t="s">
        <v>487</v>
      </c>
      <c r="C381" s="122">
        <v>3440900837323</v>
      </c>
      <c r="D381" s="80" t="s">
        <v>297</v>
      </c>
      <c r="E381" s="81" t="s">
        <v>796</v>
      </c>
      <c r="F381" s="82">
        <v>715</v>
      </c>
      <c r="G381" s="81">
        <v>11280</v>
      </c>
      <c r="H381" s="74">
        <v>93.5</v>
      </c>
      <c r="I381" s="143">
        <v>4.2999999999999997E-2</v>
      </c>
      <c r="J381" s="149">
        <f t="shared" si="92"/>
        <v>485.03999999999996</v>
      </c>
      <c r="K381" s="145">
        <f t="shared" si="93"/>
        <v>490</v>
      </c>
      <c r="L381" s="150" t="e">
        <f t="shared" si="94"/>
        <v>#REF!</v>
      </c>
      <c r="M381" s="145" t="e">
        <f>VLOOKUP(E381,#REF!,2,FALSE)</f>
        <v>#REF!</v>
      </c>
      <c r="N381" s="75">
        <v>1515</v>
      </c>
      <c r="O381" s="145" t="e">
        <f>L381+N381</f>
        <v>#REF!</v>
      </c>
      <c r="P381" s="147"/>
      <c r="T381" s="151"/>
    </row>
    <row r="382" spans="1:20" s="148" customFormat="1">
      <c r="A382" s="71">
        <v>351</v>
      </c>
      <c r="B382" s="152" t="s">
        <v>488</v>
      </c>
      <c r="C382" s="122">
        <v>3440900839571</v>
      </c>
      <c r="D382" s="80" t="s">
        <v>297</v>
      </c>
      <c r="E382" s="81" t="s">
        <v>796</v>
      </c>
      <c r="F382" s="82">
        <v>716</v>
      </c>
      <c r="G382" s="81">
        <v>11280</v>
      </c>
      <c r="H382" s="74">
        <v>93.5</v>
      </c>
      <c r="I382" s="143">
        <v>4.2999999999999997E-2</v>
      </c>
      <c r="J382" s="149">
        <f t="shared" si="92"/>
        <v>485.03999999999996</v>
      </c>
      <c r="K382" s="145">
        <f t="shared" si="93"/>
        <v>490</v>
      </c>
      <c r="L382" s="150" t="e">
        <f t="shared" si="94"/>
        <v>#REF!</v>
      </c>
      <c r="M382" s="145" t="e">
        <f>VLOOKUP(E382,#REF!,2,FALSE)</f>
        <v>#REF!</v>
      </c>
      <c r="N382" s="75">
        <v>1515</v>
      </c>
      <c r="O382" s="145" t="e">
        <f t="shared" ref="O382:O383" si="97">L382+N382</f>
        <v>#REF!</v>
      </c>
      <c r="P382" s="147"/>
      <c r="T382" s="151"/>
    </row>
    <row r="383" spans="1:20" s="148" customFormat="1">
      <c r="A383" s="71">
        <v>352</v>
      </c>
      <c r="B383" s="152" t="s">
        <v>489</v>
      </c>
      <c r="C383" s="122">
        <v>1450100046376</v>
      </c>
      <c r="D383" s="80" t="s">
        <v>297</v>
      </c>
      <c r="E383" s="81" t="s">
        <v>796</v>
      </c>
      <c r="F383" s="82">
        <v>717</v>
      </c>
      <c r="G383" s="81">
        <v>11280</v>
      </c>
      <c r="H383" s="74">
        <v>94.6</v>
      </c>
      <c r="I383" s="143">
        <v>4.2999999999999997E-2</v>
      </c>
      <c r="J383" s="149">
        <f t="shared" si="92"/>
        <v>485.03999999999996</v>
      </c>
      <c r="K383" s="145">
        <f t="shared" si="93"/>
        <v>490</v>
      </c>
      <c r="L383" s="150" t="e">
        <f t="shared" si="94"/>
        <v>#REF!</v>
      </c>
      <c r="M383" s="145" t="e">
        <f>VLOOKUP(E383,#REF!,2,FALSE)</f>
        <v>#REF!</v>
      </c>
      <c r="N383" s="75">
        <v>1515</v>
      </c>
      <c r="O383" s="145" t="e">
        <f t="shared" si="97"/>
        <v>#REF!</v>
      </c>
      <c r="P383" s="147"/>
      <c r="T383" s="151"/>
    </row>
    <row r="384" spans="1:20" s="148" customFormat="1">
      <c r="A384" s="71">
        <v>353</v>
      </c>
      <c r="B384" s="152" t="s">
        <v>490</v>
      </c>
      <c r="C384" s="122">
        <v>1119900215670</v>
      </c>
      <c r="D384" s="80" t="s">
        <v>297</v>
      </c>
      <c r="E384" s="81" t="s">
        <v>796</v>
      </c>
      <c r="F384" s="82">
        <v>718</v>
      </c>
      <c r="G384" s="81">
        <v>11280</v>
      </c>
      <c r="H384" s="74">
        <v>97.2</v>
      </c>
      <c r="I384" s="143">
        <v>0</v>
      </c>
      <c r="J384" s="149">
        <f t="shared" si="92"/>
        <v>0</v>
      </c>
      <c r="K384" s="145">
        <f t="shared" si="93"/>
        <v>0</v>
      </c>
      <c r="L384" s="150" t="e">
        <f t="shared" si="94"/>
        <v>#REF!</v>
      </c>
      <c r="M384" s="145" t="e">
        <f>VLOOKUP(E384,#REF!,2,FALSE)</f>
        <v>#REF!</v>
      </c>
      <c r="N384" s="75">
        <v>2000</v>
      </c>
      <c r="O384" s="145" t="e">
        <f>L384+N384</f>
        <v>#REF!</v>
      </c>
      <c r="P384" s="147"/>
      <c r="T384" s="151"/>
    </row>
    <row r="385" spans="1:20" s="148" customFormat="1">
      <c r="A385" s="71">
        <v>354</v>
      </c>
      <c r="B385" s="152" t="s">
        <v>824</v>
      </c>
      <c r="C385" s="122"/>
      <c r="D385" s="80" t="s">
        <v>297</v>
      </c>
      <c r="E385" s="81" t="s">
        <v>796</v>
      </c>
      <c r="F385" s="82">
        <v>720</v>
      </c>
      <c r="G385" s="81"/>
      <c r="H385" s="74"/>
      <c r="I385" s="143"/>
      <c r="J385" s="149"/>
      <c r="K385" s="145"/>
      <c r="L385" s="150"/>
      <c r="M385" s="145"/>
      <c r="N385" s="75"/>
      <c r="O385" s="145"/>
      <c r="P385" s="147"/>
      <c r="T385" s="151"/>
    </row>
    <row r="386" spans="1:20" s="148" customFormat="1">
      <c r="A386" s="71">
        <v>355</v>
      </c>
      <c r="B386" s="152" t="s">
        <v>825</v>
      </c>
      <c r="C386" s="122"/>
      <c r="D386" s="80" t="s">
        <v>297</v>
      </c>
      <c r="E386" s="81" t="s">
        <v>796</v>
      </c>
      <c r="F386" s="82">
        <v>721</v>
      </c>
      <c r="G386" s="81"/>
      <c r="H386" s="74"/>
      <c r="I386" s="143"/>
      <c r="J386" s="149"/>
      <c r="K386" s="145"/>
      <c r="L386" s="150"/>
      <c r="M386" s="145"/>
      <c r="N386" s="75"/>
      <c r="O386" s="145"/>
      <c r="P386" s="147"/>
      <c r="T386" s="151"/>
    </row>
    <row r="387" spans="1:20" s="148" customFormat="1">
      <c r="A387" s="71">
        <v>356</v>
      </c>
      <c r="B387" s="152" t="s">
        <v>430</v>
      </c>
      <c r="C387" s="124" t="s">
        <v>691</v>
      </c>
      <c r="D387" s="80" t="s">
        <v>297</v>
      </c>
      <c r="E387" s="81" t="s">
        <v>796</v>
      </c>
      <c r="F387" s="82">
        <v>343</v>
      </c>
      <c r="G387" s="81">
        <v>11280</v>
      </c>
      <c r="H387" s="74">
        <v>92</v>
      </c>
      <c r="I387" s="143">
        <v>3.5000000000000003E-2</v>
      </c>
      <c r="J387" s="149">
        <f>I387*G387</f>
        <v>394.8</v>
      </c>
      <c r="K387" s="145">
        <f>ROUNDUP(J387,-1)</f>
        <v>400</v>
      </c>
      <c r="L387" s="150" t="e">
        <f>IF(K387+G387&gt;M387,M387,K387+G387)</f>
        <v>#REF!</v>
      </c>
      <c r="M387" s="145" t="e">
        <f>VLOOKUP(E387,#REF!,2,FALSE)</f>
        <v>#REF!</v>
      </c>
      <c r="N387" s="75">
        <v>1605</v>
      </c>
      <c r="O387" s="145" t="e">
        <f>L387+N387</f>
        <v>#REF!</v>
      </c>
      <c r="P387" s="147"/>
      <c r="T387" s="151"/>
    </row>
    <row r="388" spans="1:20" s="148" customFormat="1">
      <c r="A388" s="71"/>
      <c r="B388" s="152"/>
      <c r="C388" s="153"/>
      <c r="D388" s="86" t="s">
        <v>519</v>
      </c>
      <c r="E388" s="81"/>
      <c r="F388" s="82"/>
      <c r="G388" s="81"/>
      <c r="H388" s="102"/>
      <c r="I388" s="158"/>
      <c r="J388" s="147"/>
      <c r="K388" s="158"/>
      <c r="L388" s="147"/>
      <c r="M388" s="158"/>
      <c r="N388" s="103"/>
      <c r="O388" s="158"/>
      <c r="P388" s="147"/>
      <c r="T388" s="151"/>
    </row>
    <row r="389" spans="1:20" s="148" customFormat="1">
      <c r="A389" s="71">
        <v>357</v>
      </c>
      <c r="B389" s="152" t="s">
        <v>268</v>
      </c>
      <c r="C389" s="122" t="s">
        <v>774</v>
      </c>
      <c r="D389" s="80" t="s">
        <v>504</v>
      </c>
      <c r="E389" s="81" t="s">
        <v>44</v>
      </c>
      <c r="F389" s="82">
        <v>108</v>
      </c>
      <c r="G389" s="81">
        <v>17740</v>
      </c>
      <c r="H389" s="74">
        <v>98.4</v>
      </c>
      <c r="I389" s="143">
        <v>0.05</v>
      </c>
      <c r="J389" s="149">
        <f t="shared" ref="J389:J411" si="98">I389*G389</f>
        <v>887</v>
      </c>
      <c r="K389" s="145">
        <f t="shared" ref="K389:K411" si="99">ROUNDUP(J389,-1)</f>
        <v>890</v>
      </c>
      <c r="L389" s="150" t="e">
        <f t="shared" ref="L389:L411" si="100">IF(K389+G389&gt;M389,M389,K389+G389)</f>
        <v>#REF!</v>
      </c>
      <c r="M389" s="145" t="e">
        <f>VLOOKUP(E389,#REF!,2,FALSE)</f>
        <v>#REF!</v>
      </c>
      <c r="N389" s="79">
        <v>0</v>
      </c>
      <c r="O389" s="145" t="e">
        <f t="shared" ref="O389:O409" si="101">L389+N389</f>
        <v>#REF!</v>
      </c>
      <c r="P389" s="147"/>
      <c r="T389" s="151"/>
    </row>
    <row r="390" spans="1:20" s="148" customFormat="1">
      <c r="A390" s="71">
        <v>358</v>
      </c>
      <c r="B390" s="152" t="s">
        <v>272</v>
      </c>
      <c r="C390" s="124" t="s">
        <v>775</v>
      </c>
      <c r="D390" s="80" t="s">
        <v>57</v>
      </c>
      <c r="E390" s="81" t="s">
        <v>44</v>
      </c>
      <c r="F390" s="82">
        <v>176</v>
      </c>
      <c r="G390" s="81">
        <v>15840</v>
      </c>
      <c r="H390" s="74">
        <v>98.4</v>
      </c>
      <c r="I390" s="143">
        <v>0.05</v>
      </c>
      <c r="J390" s="149">
        <f t="shared" si="98"/>
        <v>792</v>
      </c>
      <c r="K390" s="145">
        <f t="shared" si="99"/>
        <v>800</v>
      </c>
      <c r="L390" s="150" t="e">
        <f t="shared" si="100"/>
        <v>#REF!</v>
      </c>
      <c r="M390" s="145" t="e">
        <f>VLOOKUP(E390,#REF!,2,FALSE)</f>
        <v>#REF!</v>
      </c>
      <c r="N390" s="79">
        <v>0</v>
      </c>
      <c r="O390" s="145" t="e">
        <f t="shared" si="101"/>
        <v>#REF!</v>
      </c>
      <c r="P390" s="147"/>
      <c r="T390" s="151"/>
    </row>
    <row r="391" spans="1:20" s="148" customFormat="1">
      <c r="A391" s="71">
        <v>359</v>
      </c>
      <c r="B391" s="152" t="s">
        <v>832</v>
      </c>
      <c r="C391" s="124"/>
      <c r="D391" s="80" t="s">
        <v>57</v>
      </c>
      <c r="E391" s="81" t="s">
        <v>44</v>
      </c>
      <c r="F391" s="82">
        <v>188</v>
      </c>
      <c r="G391" s="81"/>
      <c r="H391" s="74"/>
      <c r="I391" s="143"/>
      <c r="J391" s="149"/>
      <c r="K391" s="145"/>
      <c r="L391" s="150"/>
      <c r="M391" s="145"/>
      <c r="N391" s="79"/>
      <c r="O391" s="145"/>
      <c r="P391" s="147"/>
      <c r="T391" s="151"/>
    </row>
    <row r="392" spans="1:20" s="148" customFormat="1">
      <c r="A392" s="71">
        <v>360</v>
      </c>
      <c r="B392" s="152" t="s">
        <v>826</v>
      </c>
      <c r="C392" s="124"/>
      <c r="D392" s="80" t="s">
        <v>57</v>
      </c>
      <c r="E392" s="81" t="s">
        <v>44</v>
      </c>
      <c r="F392" s="82">
        <v>557</v>
      </c>
      <c r="G392" s="81"/>
      <c r="H392" s="74"/>
      <c r="I392" s="143"/>
      <c r="J392" s="149"/>
      <c r="K392" s="145"/>
      <c r="L392" s="150"/>
      <c r="M392" s="145"/>
      <c r="N392" s="79"/>
      <c r="O392" s="145"/>
      <c r="P392" s="147"/>
      <c r="T392" s="151"/>
    </row>
    <row r="393" spans="1:20" s="148" customFormat="1">
      <c r="A393" s="71">
        <v>361</v>
      </c>
      <c r="B393" s="80" t="s">
        <v>491</v>
      </c>
      <c r="C393" s="92">
        <v>1909900339550</v>
      </c>
      <c r="D393" s="80" t="s">
        <v>283</v>
      </c>
      <c r="E393" s="81" t="s">
        <v>47</v>
      </c>
      <c r="F393" s="82">
        <v>925</v>
      </c>
      <c r="G393" s="81">
        <v>18000</v>
      </c>
      <c r="H393" s="74">
        <v>94.2</v>
      </c>
      <c r="I393" s="143">
        <v>3.7499999999999999E-2</v>
      </c>
      <c r="J393" s="149">
        <f t="shared" si="98"/>
        <v>675</v>
      </c>
      <c r="K393" s="145">
        <f t="shared" si="99"/>
        <v>680</v>
      </c>
      <c r="L393" s="150" t="e">
        <f t="shared" si="100"/>
        <v>#REF!</v>
      </c>
      <c r="M393" s="145" t="e">
        <f>VLOOKUP(E393,#REF!,2,FALSE)</f>
        <v>#REF!</v>
      </c>
      <c r="N393" s="79">
        <v>0</v>
      </c>
      <c r="O393" s="145" t="e">
        <f t="shared" si="101"/>
        <v>#REF!</v>
      </c>
      <c r="P393" s="147"/>
      <c r="T393" s="151"/>
    </row>
    <row r="394" spans="1:20" s="148" customFormat="1">
      <c r="A394" s="71">
        <v>362</v>
      </c>
      <c r="B394" s="152" t="s">
        <v>805</v>
      </c>
      <c r="C394" s="122"/>
      <c r="D394" s="80" t="s">
        <v>283</v>
      </c>
      <c r="E394" s="81" t="s">
        <v>47</v>
      </c>
      <c r="F394" s="82">
        <v>926</v>
      </c>
      <c r="G394" s="81"/>
      <c r="H394" s="74"/>
      <c r="I394" s="143"/>
      <c r="J394" s="149"/>
      <c r="K394" s="145"/>
      <c r="L394" s="150"/>
      <c r="M394" s="145"/>
      <c r="N394" s="79"/>
      <c r="O394" s="145"/>
      <c r="P394" s="147"/>
      <c r="T394" s="151"/>
    </row>
    <row r="395" spans="1:20" s="148" customFormat="1">
      <c r="A395" s="71">
        <v>363</v>
      </c>
      <c r="B395" s="152" t="s">
        <v>269</v>
      </c>
      <c r="C395" s="122" t="s">
        <v>776</v>
      </c>
      <c r="D395" s="80" t="s">
        <v>298</v>
      </c>
      <c r="E395" s="81" t="s">
        <v>44</v>
      </c>
      <c r="F395" s="82">
        <v>159</v>
      </c>
      <c r="G395" s="81">
        <v>17750</v>
      </c>
      <c r="H395" s="74">
        <v>94.4</v>
      </c>
      <c r="I395" s="143">
        <v>3.7499999999999999E-2</v>
      </c>
      <c r="J395" s="149">
        <f t="shared" si="98"/>
        <v>665.625</v>
      </c>
      <c r="K395" s="145">
        <f t="shared" si="99"/>
        <v>670</v>
      </c>
      <c r="L395" s="150" t="e">
        <f t="shared" si="100"/>
        <v>#REF!</v>
      </c>
      <c r="M395" s="145" t="e">
        <f>VLOOKUP(E395,#REF!,2,FALSE)</f>
        <v>#REF!</v>
      </c>
      <c r="N395" s="79">
        <v>0</v>
      </c>
      <c r="O395" s="145" t="e">
        <f t="shared" si="101"/>
        <v>#REF!</v>
      </c>
      <c r="P395" s="147"/>
      <c r="T395" s="151"/>
    </row>
    <row r="396" spans="1:20" s="148" customFormat="1">
      <c r="A396" s="71">
        <v>364</v>
      </c>
      <c r="B396" s="152" t="s">
        <v>270</v>
      </c>
      <c r="C396" s="122" t="s">
        <v>777</v>
      </c>
      <c r="D396" s="80" t="s">
        <v>298</v>
      </c>
      <c r="E396" s="81" t="s">
        <v>44</v>
      </c>
      <c r="F396" s="82">
        <v>163</v>
      </c>
      <c r="G396" s="81">
        <v>15150</v>
      </c>
      <c r="H396" s="74">
        <v>94.2</v>
      </c>
      <c r="I396" s="143">
        <v>3.7499999999999999E-2</v>
      </c>
      <c r="J396" s="149">
        <f t="shared" si="98"/>
        <v>568.125</v>
      </c>
      <c r="K396" s="145">
        <f t="shared" si="99"/>
        <v>570</v>
      </c>
      <c r="L396" s="150" t="e">
        <f t="shared" si="100"/>
        <v>#REF!</v>
      </c>
      <c r="M396" s="145" t="e">
        <f>VLOOKUP(E396,#REF!,2,FALSE)</f>
        <v>#REF!</v>
      </c>
      <c r="N396" s="79">
        <v>0</v>
      </c>
      <c r="O396" s="145" t="e">
        <f t="shared" si="101"/>
        <v>#REF!</v>
      </c>
      <c r="P396" s="147"/>
      <c r="T396" s="151"/>
    </row>
    <row r="397" spans="1:20" s="148" customFormat="1">
      <c r="A397" s="71">
        <v>365</v>
      </c>
      <c r="B397" s="152" t="s">
        <v>271</v>
      </c>
      <c r="C397" s="122" t="s">
        <v>778</v>
      </c>
      <c r="D397" s="80" t="s">
        <v>298</v>
      </c>
      <c r="E397" s="81" t="s">
        <v>44</v>
      </c>
      <c r="F397" s="82">
        <v>171</v>
      </c>
      <c r="G397" s="81">
        <v>18530</v>
      </c>
      <c r="H397" s="74">
        <v>98</v>
      </c>
      <c r="I397" s="143">
        <v>0.05</v>
      </c>
      <c r="J397" s="149">
        <f t="shared" si="98"/>
        <v>926.5</v>
      </c>
      <c r="K397" s="145">
        <f t="shared" si="99"/>
        <v>930</v>
      </c>
      <c r="L397" s="150" t="e">
        <f t="shared" si="100"/>
        <v>#REF!</v>
      </c>
      <c r="M397" s="145" t="e">
        <f>VLOOKUP(E397,#REF!,2,FALSE)</f>
        <v>#REF!</v>
      </c>
      <c r="N397" s="79">
        <v>0</v>
      </c>
      <c r="O397" s="145" t="e">
        <f t="shared" si="101"/>
        <v>#REF!</v>
      </c>
      <c r="P397" s="147"/>
      <c r="T397" s="151"/>
    </row>
    <row r="398" spans="1:20" s="148" customFormat="1">
      <c r="A398" s="71">
        <v>366</v>
      </c>
      <c r="B398" s="152" t="s">
        <v>273</v>
      </c>
      <c r="C398" s="122" t="s">
        <v>779</v>
      </c>
      <c r="D398" s="80" t="s">
        <v>298</v>
      </c>
      <c r="E398" s="81" t="s">
        <v>44</v>
      </c>
      <c r="F398" s="82">
        <v>191</v>
      </c>
      <c r="G398" s="81">
        <v>18190</v>
      </c>
      <c r="H398" s="74">
        <v>94.2</v>
      </c>
      <c r="I398" s="143">
        <v>3.7499999999999999E-2</v>
      </c>
      <c r="J398" s="149">
        <f t="shared" si="98"/>
        <v>682.125</v>
      </c>
      <c r="K398" s="145">
        <f t="shared" si="99"/>
        <v>690</v>
      </c>
      <c r="L398" s="150" t="e">
        <f t="shared" si="100"/>
        <v>#REF!</v>
      </c>
      <c r="M398" s="145" t="e">
        <f>VLOOKUP(E398,#REF!,2,FALSE)</f>
        <v>#REF!</v>
      </c>
      <c r="N398" s="79">
        <v>0</v>
      </c>
      <c r="O398" s="145" t="e">
        <f t="shared" si="101"/>
        <v>#REF!</v>
      </c>
      <c r="P398" s="147"/>
      <c r="T398" s="151"/>
    </row>
    <row r="399" spans="1:20" s="148" customFormat="1">
      <c r="A399" s="71">
        <v>367</v>
      </c>
      <c r="B399" s="152" t="s">
        <v>274</v>
      </c>
      <c r="C399" s="122" t="s">
        <v>780</v>
      </c>
      <c r="D399" s="80" t="s">
        <v>298</v>
      </c>
      <c r="E399" s="81" t="s">
        <v>44</v>
      </c>
      <c r="F399" s="82">
        <v>193</v>
      </c>
      <c r="G399" s="81">
        <v>18020</v>
      </c>
      <c r="H399" s="74">
        <v>98.4</v>
      </c>
      <c r="I399" s="143">
        <v>0.05</v>
      </c>
      <c r="J399" s="149">
        <f t="shared" si="98"/>
        <v>901</v>
      </c>
      <c r="K399" s="145">
        <f t="shared" si="99"/>
        <v>910</v>
      </c>
      <c r="L399" s="150" t="e">
        <f t="shared" si="100"/>
        <v>#REF!</v>
      </c>
      <c r="M399" s="145" t="e">
        <f>VLOOKUP(E399,#REF!,2,FALSE)</f>
        <v>#REF!</v>
      </c>
      <c r="N399" s="79">
        <v>0</v>
      </c>
      <c r="O399" s="145" t="e">
        <f t="shared" si="101"/>
        <v>#REF!</v>
      </c>
      <c r="P399" s="147"/>
      <c r="T399" s="151"/>
    </row>
    <row r="400" spans="1:20" s="148" customFormat="1">
      <c r="A400" s="71">
        <v>368</v>
      </c>
      <c r="B400" s="152" t="s">
        <v>275</v>
      </c>
      <c r="C400" s="122" t="s">
        <v>781</v>
      </c>
      <c r="D400" s="80" t="s">
        <v>298</v>
      </c>
      <c r="E400" s="81" t="s">
        <v>44</v>
      </c>
      <c r="F400" s="82">
        <v>195</v>
      </c>
      <c r="G400" s="81">
        <v>18160</v>
      </c>
      <c r="H400" s="74">
        <v>94.4</v>
      </c>
      <c r="I400" s="143">
        <v>3.7499999999999999E-2</v>
      </c>
      <c r="J400" s="149">
        <f t="shared" si="98"/>
        <v>681</v>
      </c>
      <c r="K400" s="145">
        <f t="shared" si="99"/>
        <v>690</v>
      </c>
      <c r="L400" s="150" t="e">
        <f t="shared" si="100"/>
        <v>#REF!</v>
      </c>
      <c r="M400" s="145" t="e">
        <f>VLOOKUP(E400,#REF!,2,FALSE)</f>
        <v>#REF!</v>
      </c>
      <c r="N400" s="79">
        <v>0</v>
      </c>
      <c r="O400" s="145" t="e">
        <f t="shared" si="101"/>
        <v>#REF!</v>
      </c>
      <c r="P400" s="147"/>
      <c r="T400" s="151"/>
    </row>
    <row r="401" spans="1:20" s="148" customFormat="1">
      <c r="A401" s="71">
        <v>369</v>
      </c>
      <c r="B401" s="152" t="s">
        <v>267</v>
      </c>
      <c r="C401" s="122" t="s">
        <v>782</v>
      </c>
      <c r="D401" s="80" t="s">
        <v>286</v>
      </c>
      <c r="E401" s="81" t="s">
        <v>47</v>
      </c>
      <c r="F401" s="82">
        <v>99</v>
      </c>
      <c r="G401" s="81">
        <v>23370</v>
      </c>
      <c r="H401" s="74">
        <v>94.9</v>
      </c>
      <c r="I401" s="143">
        <v>3.7499999999999999E-2</v>
      </c>
      <c r="J401" s="149">
        <f t="shared" si="98"/>
        <v>876.375</v>
      </c>
      <c r="K401" s="145">
        <f t="shared" si="99"/>
        <v>880</v>
      </c>
      <c r="L401" s="150" t="e">
        <f t="shared" si="100"/>
        <v>#REF!</v>
      </c>
      <c r="M401" s="145" t="e">
        <f>VLOOKUP(E401,#REF!,2,FALSE)</f>
        <v>#REF!</v>
      </c>
      <c r="N401" s="79">
        <v>0</v>
      </c>
      <c r="O401" s="145" t="e">
        <f t="shared" si="101"/>
        <v>#REF!</v>
      </c>
      <c r="P401" s="147"/>
      <c r="T401" s="151"/>
    </row>
    <row r="402" spans="1:20" s="148" customFormat="1">
      <c r="A402" s="71">
        <v>370</v>
      </c>
      <c r="B402" s="152" t="s">
        <v>276</v>
      </c>
      <c r="C402" s="122" t="s">
        <v>783</v>
      </c>
      <c r="D402" s="80" t="s">
        <v>506</v>
      </c>
      <c r="E402" s="81" t="s">
        <v>47</v>
      </c>
      <c r="F402" s="82">
        <v>927</v>
      </c>
      <c r="G402" s="81">
        <v>22710</v>
      </c>
      <c r="H402" s="74">
        <v>94.2</v>
      </c>
      <c r="I402" s="143">
        <v>3.7499999999999999E-2</v>
      </c>
      <c r="J402" s="149">
        <f t="shared" si="98"/>
        <v>851.625</v>
      </c>
      <c r="K402" s="145">
        <f t="shared" si="99"/>
        <v>860</v>
      </c>
      <c r="L402" s="150" t="e">
        <f t="shared" si="100"/>
        <v>#REF!</v>
      </c>
      <c r="M402" s="145" t="e">
        <f>VLOOKUP(E402,#REF!,2,FALSE)</f>
        <v>#REF!</v>
      </c>
      <c r="N402" s="79">
        <v>0</v>
      </c>
      <c r="O402" s="145" t="e">
        <f t="shared" si="101"/>
        <v>#REF!</v>
      </c>
      <c r="P402" s="147"/>
      <c r="T402" s="151"/>
    </row>
    <row r="403" spans="1:20" s="148" customFormat="1">
      <c r="A403" s="71">
        <v>371</v>
      </c>
      <c r="B403" s="152" t="s">
        <v>277</v>
      </c>
      <c r="C403" s="124" t="s">
        <v>784</v>
      </c>
      <c r="D403" s="80" t="s">
        <v>295</v>
      </c>
      <c r="E403" s="81" t="s">
        <v>796</v>
      </c>
      <c r="F403" s="82">
        <v>933</v>
      </c>
      <c r="G403" s="81">
        <v>15840</v>
      </c>
      <c r="H403" s="74">
        <v>94</v>
      </c>
      <c r="I403" s="143">
        <v>3.7499999999999999E-2</v>
      </c>
      <c r="J403" s="149">
        <f t="shared" si="98"/>
        <v>594</v>
      </c>
      <c r="K403" s="145">
        <f t="shared" si="99"/>
        <v>600</v>
      </c>
      <c r="L403" s="150" t="e">
        <f t="shared" si="100"/>
        <v>#REF!</v>
      </c>
      <c r="M403" s="145" t="e">
        <f>VLOOKUP(E403,#REF!,2,FALSE)</f>
        <v>#REF!</v>
      </c>
      <c r="N403" s="79">
        <v>0</v>
      </c>
      <c r="O403" s="145" t="e">
        <f t="shared" si="101"/>
        <v>#REF!</v>
      </c>
      <c r="P403" s="147"/>
      <c r="T403" s="151"/>
    </row>
    <row r="404" spans="1:20" s="148" customFormat="1">
      <c r="A404" s="71">
        <v>372</v>
      </c>
      <c r="B404" s="152" t="s">
        <v>803</v>
      </c>
      <c r="C404" s="124"/>
      <c r="D404" s="80" t="s">
        <v>280</v>
      </c>
      <c r="E404" s="81" t="s">
        <v>796</v>
      </c>
      <c r="F404" s="82">
        <v>934</v>
      </c>
      <c r="G404" s="81"/>
      <c r="H404" s="74"/>
      <c r="I404" s="143"/>
      <c r="J404" s="149"/>
      <c r="K404" s="145"/>
      <c r="L404" s="150"/>
      <c r="M404" s="145"/>
      <c r="N404" s="79"/>
      <c r="O404" s="145"/>
      <c r="P404" s="147"/>
      <c r="T404" s="151"/>
    </row>
    <row r="405" spans="1:20" s="148" customFormat="1">
      <c r="A405" s="71">
        <v>373</v>
      </c>
      <c r="B405" s="152" t="s">
        <v>806</v>
      </c>
      <c r="C405" s="124"/>
      <c r="D405" s="80" t="s">
        <v>297</v>
      </c>
      <c r="E405" s="81" t="s">
        <v>796</v>
      </c>
      <c r="F405" s="82">
        <v>947</v>
      </c>
      <c r="G405" s="81"/>
      <c r="H405" s="74"/>
      <c r="I405" s="143"/>
      <c r="J405" s="149"/>
      <c r="K405" s="145"/>
      <c r="L405" s="150"/>
      <c r="M405" s="145"/>
      <c r="N405" s="79"/>
      <c r="O405" s="145"/>
      <c r="P405" s="147"/>
      <c r="T405" s="151"/>
    </row>
    <row r="406" spans="1:20" s="148" customFormat="1">
      <c r="A406" s="71">
        <v>374</v>
      </c>
      <c r="B406" s="152" t="s">
        <v>278</v>
      </c>
      <c r="C406" s="124" t="s">
        <v>785</v>
      </c>
      <c r="D406" s="80" t="s">
        <v>297</v>
      </c>
      <c r="E406" s="81" t="s">
        <v>796</v>
      </c>
      <c r="F406" s="82">
        <v>948</v>
      </c>
      <c r="G406" s="81">
        <v>12950</v>
      </c>
      <c r="H406" s="74">
        <v>98</v>
      </c>
      <c r="I406" s="143">
        <v>0.05</v>
      </c>
      <c r="J406" s="149">
        <f t="shared" si="98"/>
        <v>647.5</v>
      </c>
      <c r="K406" s="145">
        <f t="shared" si="99"/>
        <v>650</v>
      </c>
      <c r="L406" s="150" t="e">
        <f t="shared" si="100"/>
        <v>#REF!</v>
      </c>
      <c r="M406" s="145" t="e">
        <f>VLOOKUP(E406,#REF!,2,FALSE)</f>
        <v>#REF!</v>
      </c>
      <c r="N406" s="79">
        <v>0</v>
      </c>
      <c r="O406" s="145" t="e">
        <f t="shared" si="101"/>
        <v>#REF!</v>
      </c>
      <c r="P406" s="147"/>
      <c r="T406" s="151"/>
    </row>
    <row r="407" spans="1:20" s="148" customFormat="1">
      <c r="A407" s="71">
        <v>375</v>
      </c>
      <c r="B407" s="152" t="s">
        <v>492</v>
      </c>
      <c r="C407" s="124" t="s">
        <v>786</v>
      </c>
      <c r="D407" s="80" t="s">
        <v>297</v>
      </c>
      <c r="E407" s="81" t="s">
        <v>796</v>
      </c>
      <c r="F407" s="82">
        <v>949</v>
      </c>
      <c r="G407" s="81">
        <v>11280</v>
      </c>
      <c r="H407" s="74">
        <v>98.4</v>
      </c>
      <c r="I407" s="143">
        <v>0.05</v>
      </c>
      <c r="J407" s="149">
        <f t="shared" si="98"/>
        <v>564</v>
      </c>
      <c r="K407" s="145">
        <f t="shared" si="99"/>
        <v>570</v>
      </c>
      <c r="L407" s="150" t="e">
        <f t="shared" si="100"/>
        <v>#REF!</v>
      </c>
      <c r="M407" s="145" t="e">
        <f>VLOOKUP(E407,#REF!,2,FALSE)</f>
        <v>#REF!</v>
      </c>
      <c r="N407" s="79">
        <v>0</v>
      </c>
      <c r="O407" s="145" t="e">
        <f t="shared" si="101"/>
        <v>#REF!</v>
      </c>
      <c r="P407" s="147"/>
      <c r="T407" s="151"/>
    </row>
    <row r="408" spans="1:20" s="148" customFormat="1">
      <c r="A408" s="71">
        <v>376</v>
      </c>
      <c r="B408" s="152" t="s">
        <v>493</v>
      </c>
      <c r="C408" s="124" t="s">
        <v>787</v>
      </c>
      <c r="D408" s="80" t="s">
        <v>297</v>
      </c>
      <c r="E408" s="81" t="s">
        <v>796</v>
      </c>
      <c r="F408" s="82">
        <v>950</v>
      </c>
      <c r="G408" s="81">
        <v>11280</v>
      </c>
      <c r="H408" s="74">
        <v>98</v>
      </c>
      <c r="I408" s="143">
        <v>0.05</v>
      </c>
      <c r="J408" s="149">
        <f t="shared" si="98"/>
        <v>564</v>
      </c>
      <c r="K408" s="145">
        <f t="shared" si="99"/>
        <v>570</v>
      </c>
      <c r="L408" s="150" t="e">
        <f t="shared" si="100"/>
        <v>#REF!</v>
      </c>
      <c r="M408" s="145" t="e">
        <f>VLOOKUP(E408,#REF!,2,FALSE)</f>
        <v>#REF!</v>
      </c>
      <c r="N408" s="79">
        <v>0</v>
      </c>
      <c r="O408" s="145" t="e">
        <f t="shared" si="101"/>
        <v>#REF!</v>
      </c>
      <c r="P408" s="147"/>
      <c r="T408" s="151"/>
    </row>
    <row r="409" spans="1:20" s="148" customFormat="1">
      <c r="A409" s="71">
        <v>377</v>
      </c>
      <c r="B409" s="152" t="s">
        <v>494</v>
      </c>
      <c r="C409" s="124" t="s">
        <v>788</v>
      </c>
      <c r="D409" s="80" t="s">
        <v>297</v>
      </c>
      <c r="E409" s="81" t="s">
        <v>796</v>
      </c>
      <c r="F409" s="82">
        <v>951</v>
      </c>
      <c r="G409" s="81">
        <v>11280</v>
      </c>
      <c r="H409" s="74">
        <v>98</v>
      </c>
      <c r="I409" s="143">
        <v>0.05</v>
      </c>
      <c r="J409" s="149">
        <f t="shared" si="98"/>
        <v>564</v>
      </c>
      <c r="K409" s="145">
        <f t="shared" si="99"/>
        <v>570</v>
      </c>
      <c r="L409" s="150" t="e">
        <f t="shared" si="100"/>
        <v>#REF!</v>
      </c>
      <c r="M409" s="145" t="e">
        <f>VLOOKUP(E409,#REF!,2,FALSE)</f>
        <v>#REF!</v>
      </c>
      <c r="N409" s="79">
        <v>0</v>
      </c>
      <c r="O409" s="145" t="e">
        <f t="shared" si="101"/>
        <v>#REF!</v>
      </c>
      <c r="P409" s="147"/>
      <c r="T409" s="151"/>
    </row>
    <row r="410" spans="1:20" s="148" customFormat="1">
      <c r="A410" s="71">
        <v>378</v>
      </c>
      <c r="B410" s="152" t="s">
        <v>495</v>
      </c>
      <c r="C410" s="92">
        <v>3900900022899</v>
      </c>
      <c r="D410" s="80" t="s">
        <v>297</v>
      </c>
      <c r="E410" s="81" t="s">
        <v>796</v>
      </c>
      <c r="F410" s="82">
        <v>963</v>
      </c>
      <c r="G410" s="81">
        <v>11280</v>
      </c>
      <c r="H410" s="74">
        <v>88</v>
      </c>
      <c r="I410" s="143">
        <v>0</v>
      </c>
      <c r="J410" s="149">
        <f t="shared" si="98"/>
        <v>0</v>
      </c>
      <c r="K410" s="145">
        <f t="shared" si="99"/>
        <v>0</v>
      </c>
      <c r="L410" s="150" t="e">
        <f t="shared" si="100"/>
        <v>#REF!</v>
      </c>
      <c r="M410" s="145" t="e">
        <f>VLOOKUP(E410,#REF!,2,FALSE)</f>
        <v>#REF!</v>
      </c>
      <c r="N410" s="75">
        <v>2000</v>
      </c>
      <c r="O410" s="145" t="e">
        <f>L410+N410</f>
        <v>#REF!</v>
      </c>
      <c r="P410" s="147"/>
      <c r="T410" s="151"/>
    </row>
    <row r="411" spans="1:20" s="148" customFormat="1">
      <c r="A411" s="104">
        <v>379</v>
      </c>
      <c r="B411" s="159" t="s">
        <v>496</v>
      </c>
      <c r="C411" s="128">
        <v>1829900096836</v>
      </c>
      <c r="D411" s="120" t="s">
        <v>297</v>
      </c>
      <c r="E411" s="121" t="s">
        <v>796</v>
      </c>
      <c r="F411" s="121">
        <v>964</v>
      </c>
      <c r="G411" s="105">
        <v>11280</v>
      </c>
      <c r="H411" s="106">
        <v>88</v>
      </c>
      <c r="I411" s="160">
        <v>0</v>
      </c>
      <c r="J411" s="161">
        <f t="shared" si="98"/>
        <v>0</v>
      </c>
      <c r="K411" s="162">
        <f t="shared" si="99"/>
        <v>0</v>
      </c>
      <c r="L411" s="163" t="e">
        <f t="shared" si="100"/>
        <v>#REF!</v>
      </c>
      <c r="M411" s="162" t="e">
        <f>VLOOKUP(E411,#REF!,2,FALSE)</f>
        <v>#REF!</v>
      </c>
      <c r="N411" s="107">
        <v>2000</v>
      </c>
      <c r="O411" s="162" t="e">
        <f>L411+N411</f>
        <v>#REF!</v>
      </c>
      <c r="P411" s="164"/>
      <c r="T411" s="151"/>
    </row>
  </sheetData>
  <mergeCells count="2">
    <mergeCell ref="A1:P1"/>
    <mergeCell ref="A2:P2"/>
  </mergeCells>
  <dataValidations count="2">
    <dataValidation type="decimal" allowBlank="1" showInputMessage="1" showErrorMessage="1" errorTitle="คำเตือน" error="เพื่อป้องกันการผิดพลาด&#10;ในการคำนวณ กรุณาคีย์คะแนน&#10;การประเมิน ภายในช่วงคะแนนระหว่าง&#10;1.00 - 3.00" sqref="H427:H65514 H363 H388 H412:H425">
      <formula1>1</formula1>
      <formula2>3</formula2>
    </dataValidation>
    <dataValidation type="decimal" allowBlank="1" showInputMessage="1" showErrorMessage="1" errorTitle="คำเตือน" error="เพื่อป้องกันการผิดพลาด&#10;ในการคำนวณ กรุณาคีย์คะแนน&#10;การประเมิน ภายในช่วงคะแนนระหว่าง&#10;0-100" sqref="H389:H411 H305:H362 H364:H387 H5:H303">
      <formula1>0</formula1>
      <formula2>100</formula2>
    </dataValidation>
  </dataValidations>
  <pageMargins left="0.59055118110236227" right="0.78740157480314965" top="0.70866141732283472" bottom="0.53" header="0.31496062992125984" footer="0.25"/>
  <pageSetup paperSize="9" scale="70" orientation="portrait" r:id="rId1"/>
  <headerFooter differentFirst="1">
    <oddHeader>&amp;C&amp;"TH SarabunIT๙,ธรรมดา"&amp;16&amp;P - 8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Sheet4</vt:lpstr>
      <vt:lpstr>รายชื่อพนักงานราชการ</vt:lpstr>
      <vt:lpstr>รายชื่อพนักงานราชการ!Print_Titles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ocsc</dc:creator>
  <cp:lastModifiedBy>dpis02</cp:lastModifiedBy>
  <cp:lastPrinted>2018-03-20T04:29:23Z</cp:lastPrinted>
  <dcterms:created xsi:type="dcterms:W3CDTF">2010-03-29T10:42:36Z</dcterms:created>
  <dcterms:modified xsi:type="dcterms:W3CDTF">2018-03-21T06:44:57Z</dcterms:modified>
</cp:coreProperties>
</file>